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DRN" sheetId="1" r:id="rId1"/>
  </sheets>
  <definedNames>
    <definedName name="_xlnm._FilterDatabase" localSheetId="0" hidden="1">'DRN'!$A$1:$AM$980</definedName>
    <definedName name="Z_C199F18C_D124_41D4_9A45_8939EECC2CA6_.wvu.FilterData" localSheetId="0" hidden="1">'DRN'!$A$1:$AM$950</definedName>
  </definedNames>
  <calcPr fullCalcOnLoad="1"/>
</workbook>
</file>

<file path=xl/comments1.xml><?xml version="1.0" encoding="utf-8"?>
<comments xmlns="http://schemas.openxmlformats.org/spreadsheetml/2006/main">
  <authors>
    <author>Jonge, de</author>
  </authors>
  <commentList>
    <comment ref="B92" authorId="0">
      <text>
        <r>
          <rPr>
            <b/>
            <sz val="8"/>
            <rFont val="Tahoma"/>
            <family val="0"/>
          </rPr>
          <t>Jonge, de:</t>
        </r>
        <r>
          <rPr>
            <sz val="8"/>
            <rFont val="Tahoma"/>
            <family val="0"/>
          </rPr>
          <t xml:space="preserve">
Contract in Leveranciersmap???
</t>
        </r>
      </text>
    </comment>
  </commentList>
</comments>
</file>

<file path=xl/sharedStrings.xml><?xml version="1.0" encoding="utf-8"?>
<sst xmlns="http://schemas.openxmlformats.org/spreadsheetml/2006/main" count="21065" uniqueCount="3935">
  <si>
    <t>De weergegeven kosten betreffen de kosten per jaar exclusief hoog BTW tarief.</t>
  </si>
  <si>
    <t>De betaling dient binnen 30 dagen na de factuurdatum te geschieden</t>
  </si>
  <si>
    <t>Opdrachtnemer zal maandelijks, achteraf, een factuur sturen voor de gewerkte dagdelen. Opdrachtnemer zal bij de factuur een opdrachtgever getekende dagdelenverantwoording voegen, waaruit blijkt dat het aantal gedeclareerde dagdelen door de opdrachtgever wordt geaccepteerd. Opdrachtgever dient de door hem op basis van de overeenkomst verschuldigde bedragen binnen 4 weken na ontvangst van de factuur te voldoen.</t>
  </si>
  <si>
    <t>Migratieconsultant C&amp;C-project</t>
  </si>
  <si>
    <t>D08.000559</t>
  </si>
  <si>
    <t>Contractnummer P0806-1900</t>
  </si>
  <si>
    <t>Ordina Consulting B.V.; Postbus 7101; 3430 JC Nieuwegein</t>
  </si>
  <si>
    <t>Ondertekend door Dr. V.J. Batelaan (Directeur)</t>
  </si>
  <si>
    <t>Contractnummer 40015018 (nieuw); Contractnummer 1784 (oud)</t>
  </si>
  <si>
    <t>Ajax Brandbeveiliging B.V.; Atoomweg 7; 9743 AJ Groningen</t>
  </si>
  <si>
    <t>E.R. Zeuner</t>
  </si>
  <si>
    <t>Geannuleerd op 13-06-2006</t>
  </si>
  <si>
    <t>Facturatie geschiedt half-jaarlijks bij vooruit betaling. Daartoe ontvangt opdrachtgever in de maanden januari en juli van elk jaar een nota. Betlaing binnen 30 dagen na factuurdatum.</t>
  </si>
  <si>
    <t>BNP 22 76 79 954</t>
  </si>
  <si>
    <t>Drumfanfare Regiopolitie Drenthe; Buitenes 25; 9407 CR Assen; Secretaris Weierstraat 83; 9401 EZ Assen; Telefoon 0592 - 32 88 88</t>
  </si>
  <si>
    <t>Kenmerk CZ1844.96</t>
  </si>
  <si>
    <t>Korps Landelijke Politiediensten; Divisie Logistiek; Hogekampweg 2; 7316 MS Apeldoorn</t>
  </si>
  <si>
    <t>Ondertekend door B.F. Bouma (Hoofd Divisie Logistiek)</t>
  </si>
  <si>
    <t>Het tarief voor het bijhouden en aanvullen van de kasten volgens het Ahrend kastenbevoorradingssysteem bedraagt € 15,50 per kast per maand bij wekelijkse aanvulling. Ingeval nieuwe kasten die door de POLITIE ter beschikking worden gesteld dienen te worden ingericht berekent LEVERANCIER eenmaling € 25,- per kast voor inrichting en etikettering. Prijzen zoals weergegeven in de mantelovereenkomst.</t>
  </si>
  <si>
    <t>Halfjaarlijks preventief onderhoud</t>
  </si>
  <si>
    <t>Er is een eenmalig bedrag voldaan van € 1.300,91</t>
  </si>
  <si>
    <t>Beschikkingsnummer 13491</t>
  </si>
  <si>
    <t>33200000-2_Meet-, regel-, test- en navigatie-instrumenten en toestellen</t>
  </si>
  <si>
    <t>33200000-2_Meet-, regel-, test- en navigatie-instrumenten en toestellen / 33253200-0_Analyseapparatuur</t>
  </si>
  <si>
    <t>55100000-0_Hoteldiensten</t>
  </si>
  <si>
    <t>70333000-4_Huisvestingsdiensten</t>
  </si>
  <si>
    <t>72000000-5_Informatiserings- en aanverwante dienstverlening</t>
  </si>
  <si>
    <t>74100000-0_Juridische, boekhoudkundige, audit-, zakelijke, management- en aanverwante diensten</t>
  </si>
  <si>
    <t>74140000-2_Adviezen inzake bedrijfsvoering en management, en aanverwante diensten</t>
  </si>
  <si>
    <t>74613000-9_Bewakingsdiensten</t>
  </si>
  <si>
    <t>74831400-7_Tolkdiensten</t>
  </si>
  <si>
    <t>99_Geen Inkoop</t>
  </si>
  <si>
    <t>80420000-4_Opleidingsdiensten</t>
  </si>
  <si>
    <t>95131000-9_Uitzendkrachtdiensten</t>
  </si>
  <si>
    <t>60113000-3(1)_Speciaal vervoer</t>
  </si>
  <si>
    <t>Geen Inkoop</t>
  </si>
  <si>
    <t>34300000-0_Onderdelen en toebehoren voor voertuigen en motoren</t>
  </si>
  <si>
    <t>36131500-3_Inbouwkeukens</t>
  </si>
  <si>
    <t>De weeergegeven kosten betreffen de kosten voor het jaar 2009, gebaseerd op maximaal 100 draaiuren per jaar. Prijs is inclusief smeerolie en benodigde filters. Overige materialen of diensten op basis van nacalculatie</t>
  </si>
  <si>
    <t>Betaling dient te geschieden binnen 14 dagen na factuurdatum. Bij wijzigingen van loonkosten zal opdrachtenmer, ten minste 1 maand voor controle uitvoering, de opdrachtgever, schriftelijk informeren.</t>
  </si>
  <si>
    <t>Dhr. Smit</t>
  </si>
  <si>
    <t>ABN Amro 47 78 84 857</t>
  </si>
  <si>
    <t>Onderhoud noodstroomaggregaat, Westeind Emmen</t>
  </si>
  <si>
    <t>mevr. S.M.B. Alblas (Senior Medewerker)</t>
  </si>
  <si>
    <t>Unitchef Verkeer</t>
  </si>
  <si>
    <t>Afgifte en gebruik van controlekaarten</t>
  </si>
  <si>
    <t>D07.001856</t>
  </si>
  <si>
    <t>Klantnummer 18148</t>
  </si>
  <si>
    <t>Klantnummer 65</t>
  </si>
  <si>
    <t>Klantnummer 58</t>
  </si>
  <si>
    <t>Klantnummer 35</t>
  </si>
  <si>
    <t>Nuon Beveiliging (Voorheen EBOD); Postbus 195; 6940 AB Didam; Telefoon 0800 - 022 83 33; Fax 0316 - 22 56 37; Email info@nuonbeveiliging.nl</t>
  </si>
  <si>
    <t>Kenmerk 2007/FGDF/SS/0672/ss</t>
  </si>
  <si>
    <t>Ondertekend door N. Rienks (Rayonmanager)</t>
  </si>
  <si>
    <t>Eénmalig</t>
  </si>
  <si>
    <t>De weergegeven kosten betreffen de kosten (prijspeil 2007) voor het eenmalig reinigen van 11 afzuigroosters van de topkoeling à € 201,42 en het eenmalig uitwendig en klamvochtig reinigen van 38 vierkante meter afzuigroosters à € 268,56</t>
  </si>
  <si>
    <t>Specialistische schoonmaakwerkzaamheden</t>
  </si>
  <si>
    <t>Vernietigd</t>
  </si>
  <si>
    <t>07-12-204</t>
  </si>
  <si>
    <t>De weergegeven kosten zijn is de prijs per maand in het jaar 2002. Op basis van deze kosten bedragen de totale kosten per jaar € 1755,60 (excl. BTW) voor 22 aansluitingen. In 2007 is de prijs geïndexeerd met 1,7%. Niet duidelijk is of dit in voorgaande jaren ook is gebeurd</t>
  </si>
  <si>
    <t>De weergegeven kosten betreffen de kosten voor de huur van 75 artprints met een huurprijs van € 1,83 exclusief BTW</t>
  </si>
  <si>
    <t>schepersmaat 4, Assen</t>
  </si>
  <si>
    <t>Emmen</t>
  </si>
  <si>
    <t>Hoogeveen</t>
  </si>
  <si>
    <t>Meppel</t>
  </si>
  <si>
    <t>AZC Hooghalen</t>
  </si>
  <si>
    <t>Edsveenseweg 34, Oosterhesselen</t>
  </si>
  <si>
    <t>Semstraat 26, Eexterveensekan</t>
  </si>
  <si>
    <t>Beilerstraat 205, Assen</t>
  </si>
  <si>
    <t>De weergegeven kosten betreffen de kosten voor de huur van 49 artprints met een huurprijs van € 1,83 exclusief BTW</t>
  </si>
  <si>
    <t>Indien de Mantelovereenkomst Dienstverlening door de Nederlandse Staat wordt verlengd, zal deze Individuele Overeenkomst Dienstverlening van rechtswege worden verlengd tot het tijdstip waarop de verlengde Mantelovereenkomst Dienstverlening eindigt. Verdere verlenging is niet mogelijk. De overeenkomst is verlengd tot 26-06-2007!!</t>
  </si>
  <si>
    <t>Klantnummer 1158470</t>
  </si>
  <si>
    <t>Bouw Consulting Twente</t>
  </si>
  <si>
    <t>Brandweer Assen</t>
  </si>
  <si>
    <t>Brusche Elektrotechniek</t>
  </si>
  <si>
    <t>Centraal Beheer (Achmea)</t>
  </si>
  <si>
    <t>Century Auto Lease</t>
  </si>
  <si>
    <t>Cewaco</t>
  </si>
  <si>
    <t>Chubb Varel Security</t>
  </si>
  <si>
    <t xml:space="preserve">Crawford Deur </t>
  </si>
  <si>
    <t>Douwe Egberts Coffee Systems</t>
  </si>
  <si>
    <t>Dienst Domeinen</t>
  </si>
  <si>
    <t>Dräger Safety Nederland</t>
  </si>
  <si>
    <t xml:space="preserve">Eneco Business </t>
  </si>
  <si>
    <t>Energiebedrijf.com</t>
  </si>
  <si>
    <t>Essent</t>
  </si>
  <si>
    <t>Gemeente AA en Hunze</t>
  </si>
  <si>
    <t>Gemeente Borger-Odoorn</t>
  </si>
  <si>
    <t>Gemeente Coevorden</t>
  </si>
  <si>
    <t>Gemeente De Wolden</t>
  </si>
  <si>
    <t>Gemeente Emmen</t>
  </si>
  <si>
    <t>Gemeente Meppel</t>
  </si>
  <si>
    <t>Gemeente Midden Drenthe</t>
  </si>
  <si>
    <t>Gemeente Noordenveld</t>
  </si>
  <si>
    <t>Gemeente Tynaarlo</t>
  </si>
  <si>
    <t>Kenmerk 200001653/CvO</t>
  </si>
  <si>
    <t>De kosten voor het gebruik van telefoon zijn voor rekening van huurder. De huurprijs dient telkens bij vooruitbetaling per kwartaal, voor het eerst op 01-07-2000 worden voldaan.</t>
  </si>
  <si>
    <t>43 90 81 378</t>
  </si>
  <si>
    <t>De koopprijs bedraagt € 990.580,49 te vermeerderen met omzeetbelasting zijnde € 188.210,30, derhalve tezamen € 1.178.790,79</t>
  </si>
  <si>
    <t>Met ingang van 01-07-2004 zullen zakelijke lasten voor rekening van de politie komen.</t>
  </si>
  <si>
    <t>Contractnummer 050525</t>
  </si>
  <si>
    <t>Contractnummer 050526</t>
  </si>
  <si>
    <t>Contractnummer 050527</t>
  </si>
  <si>
    <t>Contractnummer 030083</t>
  </si>
  <si>
    <t>Contractnummer 01565</t>
  </si>
  <si>
    <t>50700000-2_Reparatie en onderhoud van uitrusting in gebouwen</t>
  </si>
  <si>
    <t>93100000-9_Wasserij- en stomerijdiensten</t>
  </si>
  <si>
    <t>21230000-4_Kantoorbenodigdheden van papier en andere artikelen</t>
  </si>
  <si>
    <t>24521000-2_Toiletartikelen</t>
  </si>
  <si>
    <t>29852500-1_Bewakingssysteem</t>
  </si>
  <si>
    <t>29861300-5_Toegangscontrolesysteem</t>
  </si>
  <si>
    <t>40000000-2_Elektriciteit, gas, kernenergie en nucleaire brandstoffen, stoom, warm water en andere energiebronnen</t>
  </si>
  <si>
    <t>64200000-8(2)_Telecommunicatiediensten</t>
  </si>
  <si>
    <t>90120000-4_Afvalverwijderingsdiensten</t>
  </si>
  <si>
    <t>45223000-6_Installaties</t>
  </si>
  <si>
    <t>36100000-2_Meubilair</t>
  </si>
  <si>
    <t>29868100-2_Drankenautomaat</t>
  </si>
  <si>
    <t>34100000-8_Motorvoertuigen</t>
  </si>
  <si>
    <t>30121100-4_Fotokopieerapparaten</t>
  </si>
  <si>
    <t>30190000-7_Diverse machines, uitrusting en benodigdheden voor kantoor</t>
  </si>
  <si>
    <t>72500000-0_Informaticadiensten</t>
  </si>
  <si>
    <t>30200000-1_Computeruitrusting en - benodigdheden</t>
  </si>
  <si>
    <t>30248200-1_Softwarelicenties</t>
  </si>
  <si>
    <t>85100000-0_Gezondheidsdiensten</t>
  </si>
  <si>
    <t>64110000-0_Postdiensten</t>
  </si>
  <si>
    <t>66330000-2_Verzekeringen, uitgezonderd levensverzekeringen</t>
  </si>
  <si>
    <t>32330000-5_Opname- en weergaveapparatuur voor audio en video</t>
  </si>
  <si>
    <t>74222100_Architecten</t>
  </si>
  <si>
    <t>74731000-2_Reiniging van gebouwen</t>
  </si>
  <si>
    <t>RWE Energy Nederland N.V.; Postbus 90; 2130 AB Hoofddrop; Telefoon +31 (0)23 - 569 1380; Fax +31 (0)23 - 569 1314</t>
  </si>
  <si>
    <t>VELD_BEHEERDER/CONTACTPERSOON_UITVOERDER-EXTERN_NAW</t>
  </si>
  <si>
    <t>VELD_CONTACTPERSOON_INTERN</t>
  </si>
  <si>
    <t>VELD_KOSTEN</t>
  </si>
  <si>
    <t>VELD_TIJDSEENHEID</t>
  </si>
  <si>
    <t>VELD_AANVULLENDE_PRIJSAFSPRAKEN</t>
  </si>
  <si>
    <t>Daglijks post halen en brengen</t>
  </si>
  <si>
    <t>Tijdvak afhalen tussen 16:30 en 16:45; frequentie dagelijks met uitzondering van algemeen erkende feestdagen; volume 2 zakken per rit/per dag; gewicht een zak heeft een maximum gewicht van 20 kilogram; soort zendingen zoals bedoeld in punt 2 van de 'Algemene Voorwaarden Haal- en Brengservice PTT Post'</t>
  </si>
  <si>
    <t>Tijdvak brengen tussen 08:15 en 08:30; frequentie dagelijks met uitzondering van algemeen erkende feestdagen</t>
  </si>
  <si>
    <t>Tijdvak brengen tussen 08:30 en 09:00; frequentie dagelijks met uitzondering van algemeen erkende feestdagen</t>
  </si>
  <si>
    <t>Tijdvak afhalen tussen 16:00 en 16:30; frequentie dagelijks met uitzondering van algemeen erkende feestdagen; volume 2 zakken per rit/per dag; gewicht een zak heeft een maximum gewicht van 20 kilogram; soort zendingen zoals bedoeld in punt 2 van de 'Algemene Voorwaarden Haal- en Brengservice PTT Post'</t>
  </si>
  <si>
    <t>Mantelovereenkomsten</t>
  </si>
  <si>
    <t>NPI</t>
  </si>
  <si>
    <t>Levering PC's, notebooks, beeldschermen.</t>
  </si>
  <si>
    <t>Licentie</t>
  </si>
  <si>
    <t>ISC</t>
  </si>
  <si>
    <t>IFF HFD</t>
  </si>
  <si>
    <t>Stafdienst IFF</t>
  </si>
  <si>
    <t>Verlenging dVAS sitelicenties voor 2003 en 2004</t>
  </si>
  <si>
    <t>Jan Puper</t>
  </si>
  <si>
    <t>Meldkamer</t>
  </si>
  <si>
    <t>Serviceovereenkomst</t>
  </si>
  <si>
    <t>VELD_STILZWIJGEND_VERLENGEN_J/N</t>
  </si>
  <si>
    <t>Weergegeven kosten zijn de servicekosten zoals weergegeven in de brief van 08-07-2002. Dit zijn niet alle kosten die door KPN in rekening worden gebracht!</t>
  </si>
  <si>
    <t>Planon B.V.; Wijchenseweg 8; 6537 TL Nijmegen; Postbus 38074; 6503 AB Nijmegen; Telefoon +31 (0)24 - 64 13 135; Fax +31 (0)24 - 64 22 942; Email info@planon.nl</t>
  </si>
  <si>
    <t>2 preventieve onderhoudsbeurten per jaar</t>
  </si>
  <si>
    <t>De weergegeven kosten zijn de kosten bij aanvang van de overeenkomst, exclusief BTW</t>
  </si>
  <si>
    <t>Opdrachtgever verplicht zich de in rekening gebrachte tarieven binnen 30 dagen na factuurdatum te voldoen.</t>
  </si>
  <si>
    <t>Imtech Toegangstechniek; Postbus 5042; 2900 EA Capelle a/d Ijssel; Hoofdweg 22; 2908 LC Cappele a/d Ijssel; Telefoon (010) 28 42 666; Fax (010) 44 25 802; Email info@imtechas.eu</t>
  </si>
  <si>
    <t>D08.003421</t>
  </si>
  <si>
    <t>Contractnummer S02122</t>
  </si>
  <si>
    <t>Contractnummer S02333</t>
  </si>
  <si>
    <t>Contractnummer S02701; Hoofdovereenkomst 8003360.001</t>
  </si>
  <si>
    <t>Contractnummer S02699; Hoofdovereenkomst 8003360.001</t>
  </si>
  <si>
    <t>Contractnummer S02859; Hoofdovereenkomst 8003360.001</t>
  </si>
  <si>
    <t>Dagdienst € 29,97; Avonddienst € 32,98; Nachtdienst 35,96; Weekenddienst € 40,46; Feestdag € 59,94</t>
  </si>
  <si>
    <t>Stichting Veiligheidszorg Drenthe;  Hoofdstraat 8; 7811 EN Emmen; Postbus 1039; 7801 BA Emmen; Telefoon (0591) 55 46 99; Fax (0591) 61 57 23; Email stichting@veiligheidszorgdrenthe.nl</t>
  </si>
  <si>
    <t>Ondertekend door H. de Rade</t>
  </si>
  <si>
    <t>Uur</t>
  </si>
  <si>
    <t>De weergegeven kosten betreft het uurtarief voor het jaar 2006.</t>
  </si>
  <si>
    <t>Rabobank 10 44 30 508</t>
  </si>
  <si>
    <t>De weergegeven kosten betreffen de kosten voor de huur van 5 artprints met een huurprjis van € 1,91 exclusief BTW</t>
  </si>
  <si>
    <t>D08.000853</t>
  </si>
  <si>
    <t>Factuurrelatie 90102</t>
  </si>
  <si>
    <t>Er kunnen geen kosten worden weergegeven, gezien de dienst op afroep wordt verricht. Het ransport van 10 m3 afzet per rit t.b.v. verwerking € 82,00 per keer; verwerking brandbaar bedrijfsafval per ton € 150,00</t>
  </si>
  <si>
    <t>ING Bank 65 99 78 660</t>
  </si>
  <si>
    <t>Op afroep</t>
  </si>
  <si>
    <t>D08.000933</t>
  </si>
  <si>
    <t>Overeenkomstnummer 10087</t>
  </si>
  <si>
    <t>Maandag; Heliconweg 45; 8913 ET Leeuwarden; Postbus 6077; 8902 HB Leeuwarden; Telefoon 058 - 750 15 15; Fax 058 - 750 15 16; Email leeuwarden@maandag.nl</t>
  </si>
  <si>
    <t>Cathelijne Kramer (Accountmanager)</t>
  </si>
  <si>
    <t>E. van Linge</t>
  </si>
  <si>
    <t>Detachering Jacqueline Knuit</t>
  </si>
  <si>
    <t>Weergegeven kosten bedraagt het voorschotbedrag inclusief REB, BTW en heffingskorting). Normaal tarief tot 10.000 kWh 0,€ 0,101 per kWh; van 10.000 tot 50.000 kWh € 0,0744 per kWh; vanaf 50.000 kWh € 0,0645 per kWh; Laag tarief tot 10.000 kWh € 0,068 per kWh; van 10.000 tot 50.000 kWh € 0,0414 per kWh; vanaf 50.000 kWh € 0,0315 per kWh.</t>
  </si>
  <si>
    <t>Maandelijks wordt er doormiddel van een acceptgiro een bedrag van rekening afgeschreven</t>
  </si>
  <si>
    <t>Betreft aansluiting Leeuweriklaan Hoogeveen met een geschat normaal verbruik van 17800 kWh en een geschat laag verbruik van 16700 kWh.</t>
  </si>
  <si>
    <t>Moderna Textielservice; Hoofdvestiging Gramsbergen; Coevorderweg 14; 7783 BE Gramsbergen; Telefoon 0524 - 56 26 54; Fax 0524 - 56 29 52</t>
  </si>
  <si>
    <t>Ondertekend door H. Olsman</t>
  </si>
  <si>
    <t>Per stop wordt een bedrag van € 2,94 aan distributiekosten in rekening gebracht.</t>
  </si>
  <si>
    <t>Kenteken 55-TH-JH; Begin kilomterstand 15; Meldcode 7860; Jaarkilometrage 65.000; Totaal kilometrage 151.667</t>
  </si>
  <si>
    <t>D08.001558</t>
  </si>
  <si>
    <t>Inlichtingen mw. E. Fransen; Telefoon 070 - 31 71 235</t>
  </si>
  <si>
    <t>De weergegeven kosten komen voort uit de aangeleverde gegevens, maar komen niet overeen met de de kosten die in het contract worden vermeld. Naar alle waarschijnlijkheid zijn de prijzen gewijzigd</t>
  </si>
  <si>
    <t>Van Gansewinkel Nederland B.V.; Regio Noord Nederland; De Lier 2; 9206 BH Drachten; Postbus 260; 9200 AG Drachten; Telefoon +31 512 85 85 85; Fax +31 512 85 85 00</t>
  </si>
  <si>
    <t>BNG 28 50 79 050; Rabobank 36 65 62 886; Postbank 83 07 50</t>
  </si>
  <si>
    <t>Peggy M. Emmelkamp-de Raad (Beleidsmedewerker Grondzaken); Email p.m.emmelkamp-de.raad@tynaarlo.nl</t>
  </si>
  <si>
    <t>D07.000065</t>
  </si>
  <si>
    <t>Referentie OF070329</t>
  </si>
  <si>
    <t>Offerte</t>
  </si>
  <si>
    <t>Rob Sanders (Account Manager)</t>
  </si>
  <si>
    <t xml:space="preserve">De weergegeven kosten betreffen de kosten indien offerte wordt geaccepteerd. Is de prijs van 2 licenties. De eenmalige kosten betreffen € 2.772,00 Offerte is inmiddels niet meer geldig. </t>
  </si>
  <si>
    <t>De waarde van de beschikking bedraagt voor het tijdsvak 01-01-2001 t/m 31-12-2004 € 33.125</t>
  </si>
  <si>
    <t>Kenmerk 111</t>
  </si>
  <si>
    <t>KPN; Sales; La Guardiaweg 5; 1043 DE Amsterdam; Telefoon (020) 484 40 45; Fax (020) 484 57 47; Postbus 58800; 1040 JA Amsterdam</t>
  </si>
  <si>
    <t>Mevrouw Looijestijn; Telefoon (020) 484 40 45</t>
  </si>
  <si>
    <t>De weergegeven kosten zijn inclusief 19,0% BTW. De eenmalige kosten bedragen € 39,96</t>
  </si>
  <si>
    <t>Hooikammer Internationale Autoberging</t>
  </si>
  <si>
    <t>J.B. Hooikammer</t>
  </si>
  <si>
    <t>Dag</t>
  </si>
  <si>
    <t>De weergegeven kosten betreffen de kosten bij aanvang van het contract, exclusief BTW.</t>
  </si>
  <si>
    <t>Rabobank 13 54 53 992</t>
  </si>
  <si>
    <t>KPN Telecom; Sales; Branche Public; Postbus 30208; 2500 GE Den Haag; KPN EnterCom Solutions B.V.; Afdeling Klantreacties; Koningin Wilhelminalaan 7-9; 3527 LA Utrecht; Postbus 85160; 3508 AD Utrecht; Telefoon 030 - 214 94 96; Fax (0842) 23 46 50 Email kpnentercomfacturering@kpn.com</t>
  </si>
  <si>
    <t>Roy Steenbergen; Telefoon (020) 5 311 590; Email roy.steenbergen@winterhur.nl</t>
  </si>
  <si>
    <t>Aanhangsel behorend bij polisnummer 2-209.764.112 t/n Politie Drenthe</t>
  </si>
  <si>
    <t>ING Bank 69 56 12 328; Postbank 28 462</t>
  </si>
  <si>
    <t>Polisnummer 3-214.848.604</t>
  </si>
  <si>
    <t>Is het te betalen bedrag voor de contractperiode 01-01-2007 t/m 01-01-2008</t>
  </si>
  <si>
    <t>Aanvullende WAM verzekering</t>
  </si>
  <si>
    <t>Relatienummer 09824; Polisnummer 194276</t>
  </si>
  <si>
    <t>Referentie Hbo/SvD/200208482</t>
  </si>
  <si>
    <t>Klantnummer 5524154; Contractnummer 15055</t>
  </si>
  <si>
    <t>D.J. ten Hoonte (Vestigingsmanager); G.J. Karenbeld (Hoofd Klantenservice)</t>
  </si>
  <si>
    <t>Ondertekend door Durand Pijper</t>
  </si>
  <si>
    <t>Ondertekend door Mr. G.J.J. Groeneveld (Wnd. Directeur)</t>
  </si>
  <si>
    <t>Ondertekend door H.H.R. Verschure</t>
  </si>
  <si>
    <t>Ondertekend door drs. J.J. van Zorge (Gemeente Exloo) / T. Slagman-Bootsma (Gemeente Borger-Odoorn)</t>
  </si>
  <si>
    <t>C.J.J. Koop</t>
  </si>
  <si>
    <t>Ondertekend door E.G.A. Putman (Directeur)</t>
  </si>
  <si>
    <t>Ondertekend door B. Daling</t>
  </si>
  <si>
    <t>Ondertekend door mevr. J. Slomp</t>
  </si>
  <si>
    <t>Dhr. Grondelle</t>
  </si>
  <si>
    <t>D09.002937</t>
  </si>
  <si>
    <t>D09.002939</t>
  </si>
  <si>
    <t>Contractnummer AtW-07-00654; Factuurnummer 77736046690</t>
  </si>
  <si>
    <t>Factuurnummer 77736046690</t>
  </si>
  <si>
    <t>3_080307_OT2000_Drenthe</t>
  </si>
  <si>
    <t>Prijsopgave</t>
  </si>
  <si>
    <t>D09.003081</t>
  </si>
  <si>
    <t>Referentie HHS/HdB/145808</t>
  </si>
  <si>
    <t>Huisman van Triest Offringa aannemingsbedrijf B.V.; Postbus 168; 9400 AD Assen; Winkler Prinsstraat 7; Telefoon 0592 - 343641; Fax 0592 - 343645; Email hto@hto.nl</t>
  </si>
  <si>
    <t>K. Stad (Directeur)</t>
  </si>
  <si>
    <t>D09.002621</t>
  </si>
  <si>
    <t>D09.002623</t>
  </si>
  <si>
    <t>D09.002624</t>
  </si>
  <si>
    <t>D09.002625</t>
  </si>
  <si>
    <t>D09.002626</t>
  </si>
  <si>
    <t>D09.002628</t>
  </si>
  <si>
    <t>D09.002629</t>
  </si>
  <si>
    <t>D09.002630</t>
  </si>
  <si>
    <t>D09.002631; D07.002058 (beëindiging contract)</t>
  </si>
  <si>
    <t>D09.002632</t>
  </si>
  <si>
    <t>D09.002633</t>
  </si>
  <si>
    <t>D09.002634</t>
  </si>
  <si>
    <t>D09.002635</t>
  </si>
  <si>
    <t>D09.002636</t>
  </si>
  <si>
    <t>D09.002637</t>
  </si>
  <si>
    <t>D09.002638</t>
  </si>
  <si>
    <t>D09.002639</t>
  </si>
  <si>
    <t>D09.002640</t>
  </si>
  <si>
    <t>D09.002641</t>
  </si>
  <si>
    <t>D09.002642</t>
  </si>
  <si>
    <t>D09.002643</t>
  </si>
  <si>
    <t>D09.002644</t>
  </si>
  <si>
    <t>D09.002645</t>
  </si>
  <si>
    <t>D09.002647</t>
  </si>
  <si>
    <t>D09.002648</t>
  </si>
  <si>
    <t>D09.002649</t>
  </si>
  <si>
    <t>D09.002669 t/m D09.002677</t>
  </si>
  <si>
    <t>D09.002678</t>
  </si>
  <si>
    <t>D09.002680</t>
  </si>
  <si>
    <t>D09.002682; D07.003505 (indexering 2008)</t>
  </si>
  <si>
    <t>D09.002683</t>
  </si>
  <si>
    <t>D09.002684</t>
  </si>
  <si>
    <t>D09.002686</t>
  </si>
  <si>
    <t>D09.002687</t>
  </si>
  <si>
    <t>D09.002688</t>
  </si>
  <si>
    <t>D09.002692</t>
  </si>
  <si>
    <t>D09.002693</t>
  </si>
  <si>
    <t>D09.002694</t>
  </si>
  <si>
    <t>D09.002695; D09.002001</t>
  </si>
  <si>
    <t>D09.002696</t>
  </si>
  <si>
    <t>D09.002697</t>
  </si>
  <si>
    <t>D09.002698</t>
  </si>
  <si>
    <t>D09.002700</t>
  </si>
  <si>
    <t>D09.002701</t>
  </si>
  <si>
    <t>D09.002703</t>
  </si>
  <si>
    <t>D09.002704</t>
  </si>
  <si>
    <t>D09.002705</t>
  </si>
  <si>
    <t>D09.002706</t>
  </si>
  <si>
    <t>D09.002709</t>
  </si>
  <si>
    <t>D09.002710</t>
  </si>
  <si>
    <t>D09.002711</t>
  </si>
  <si>
    <t>D09.002712</t>
  </si>
  <si>
    <t>D09.002714</t>
  </si>
  <si>
    <t>D09.002716</t>
  </si>
  <si>
    <t>Betaling van declaraties dient te geschieden binnen 14 dagen na factuurdatum. Bij overschrijding van deze termijn is Cliënt van rechtswege in verzuim en is hij aan Nysingh een vertragingsrente verschuldigd gelijk aan de in hun verhouding geldende wettelijke (handels)rente.</t>
  </si>
  <si>
    <t>Rabobank 10 31 03 163; ABN Amro 43 70 27 767; ING Bank 65 30 63 903</t>
  </si>
  <si>
    <t>Advies Politieregio/ISC en Politieregio/Temco</t>
  </si>
  <si>
    <t>D07.003173</t>
  </si>
  <si>
    <t>De weergegeven kosten betreft de servicevergoeding voor het jaar 2009, exclusief BTW</t>
  </si>
  <si>
    <t>De weergegeven kosten komen voort uit de aangeleverde gegevens. Deze kosten komen niet overeen met de kosten in het contract van € 350,75 exclusief BTW per jaar. Naar alle waarschijnlijkheid zijn de prijzen geïndexeerd</t>
  </si>
  <si>
    <t>Informatie en Communicatie Technologie Organisatie (ITO); Odijkerweg 25; 3972 NE Driebergen; Postbus 238; 3970 AE Driebergen; Telefoon 0343 534 500; 0343 534 999</t>
  </si>
  <si>
    <t>H. Rosenkamp; Telefoon 0343 - 53 46 06</t>
  </si>
  <si>
    <t>De weergegeven kosten (Kosten voor ITO) komen voort uit de aangeleverde gegevens. De zijn niet terug te vinden in het contract. Er wordt uitgegaan van een prijs van € 100,- per vierkante meter per jaar.</t>
  </si>
  <si>
    <t>Leveren DPNSS 2Mb verbinding tussen Arbi en Vox SOPHO is3050</t>
  </si>
  <si>
    <t>Haalservice post, Tuinstraat 17, Assen.</t>
  </si>
  <si>
    <t>J. Nijmeierstraat 13</t>
  </si>
  <si>
    <t>Realisatie website "Veiligheidsforum"</t>
  </si>
  <si>
    <t>Telefonie mantelcontract</t>
  </si>
  <si>
    <t>UPS</t>
  </si>
  <si>
    <t>MC</t>
  </si>
  <si>
    <t>D10.001421</t>
  </si>
  <si>
    <t>0733</t>
  </si>
  <si>
    <t>Harskap Dak- en zinkwerken; Meursingeweg 5; Postbus 1105; 7940 KC Meppel; Telefoon (0522) 25 35 20; Fax (0522) 25 82 02; Email info@harskamp-dakwerken.com</t>
  </si>
  <si>
    <t>J.H. Harskamp</t>
  </si>
  <si>
    <t>ABN Amro 60 85 44 736</t>
  </si>
  <si>
    <t>3x per jaar</t>
  </si>
  <si>
    <t>Klantnummer 18255</t>
  </si>
  <si>
    <t>L&amp;S artprint verhuur; Alberdaweg 1; 9363 JN Marum; Postbus 61; 9363 ZH Marum; Telefoon 0594 - 64 33 22; Fax 0594 - 64 41 24; Email info@artprintverhuur.nl</t>
  </si>
  <si>
    <t>Ondertekend door W. Swieringa Büma</t>
  </si>
  <si>
    <t>De weergegeven kosten zijn gebaseerd op 3 maal per jaar onderhoud.</t>
  </si>
  <si>
    <t>Tenzij anders wordt overeengekomen zijn alle prijzen exclusief BTW, kosten van vervoer, verzekering, installatie en heffingen die van overheidswege worden opgelegd.</t>
  </si>
  <si>
    <t>Betreft 01-08 2 stuks 1,0 Remeha Gas 210 ECO 115 kw; 01-10 2 stuks 0,5 PI HR ketel 130-250 kW (inclusief rapportage); 01-26 1 stuks 1,0 AO Smtih gasboiler BFC 30; 11-10 3 stuks 1,0 Expansievat; 01-28 8 stuks 1,0 Electrische warmwaterboiler; 01-29 3 stuks 1,0 Rookgasafvoer; 01-30 1 stuks 1,0 Ventilatie ketelhuis; 01-24 1 stuks 1,0 Reznor luchtverhitter; 11-01 20 stuks 1,0 Afsluiter; 11-13 1 stuks 1,0 Ontgasser; 05-02 10 stuks 1,0 Inbouwpomp; 05-05 1 stuks 1,0 Tapwaterpomp; 02-14 8 stuks 1,0 Naverwarmer (elektrisch); 3 stuks 1,0 Vloerverwarmingsgroepen; 1 stuks 1,0 Algehele inspektie en controle</t>
  </si>
  <si>
    <t>Versie 1.2DD-1</t>
  </si>
  <si>
    <t>Indien er een onderhoudscontract is afgesloten worden bij storingen de volgende tarieven gehanteerd: uurtarief (excl. autokosten) € 72,10 en voorrijkosten tijdens kantooruren € 75,60; Toeslagen op avond- en nachturen door de week 150% en op zaterdag, zon- en feestdaegn 200%. Betaling dient zonder enige korting of verreking te geschieden binnen 14 dagen na factuurdatum. Deze termijn is een fatale termijn</t>
  </si>
  <si>
    <t>Stertil B.V.</t>
  </si>
  <si>
    <t>Referentie 947155</t>
  </si>
  <si>
    <t>Referentie Cas/HC/186463/BM</t>
  </si>
  <si>
    <t>D09.002224 (waarschijnlijk fout nummer)</t>
  </si>
  <si>
    <t>D08.005471</t>
  </si>
  <si>
    <t>Contractnummer 060503</t>
  </si>
  <si>
    <t>D08.005470</t>
  </si>
  <si>
    <t>55500000-5_Kantine- en cateringdiensten</t>
  </si>
  <si>
    <t>Overeenkomstnummer 4136</t>
  </si>
  <si>
    <t>Dolphin Distributio B.V.; Ambachtweg 29; 5731 AE Mierlo; Telefoon +31 (0)492 430 666; Fax +31 (0)492 430 660; Postbus 116; 5730 AC Mierlo</t>
  </si>
  <si>
    <t>Ondertekend door dhr. A. Olde Scheper (Directeur)</t>
  </si>
  <si>
    <t>ABN Amro 60 45 10 780</t>
  </si>
  <si>
    <t>Contractnummer 01569</t>
  </si>
  <si>
    <t>Contractnummer 020322</t>
  </si>
  <si>
    <t>De weergegeven kosten betreft de koopprijs van het registergoed.</t>
  </si>
  <si>
    <t>De koopprijs van het registergoed is als volgt voldaan: € 664.078,50 door creditering van één of meer bankrekeningen welke ter beschikking staan van de Gemeente De Wolden en € 243.744,50 door dreditering van één of meer bankrekeningen als bedoeld in artikel 25 van de Wet op het notarisambt, welke ter beschikking staat van notaris.</t>
  </si>
  <si>
    <t>Kenmerk 301456</t>
  </si>
  <si>
    <t>Ondertekend door Y. Aalberts (Team Manager Public Safety); H Grafbruch (Business Administrator)</t>
  </si>
  <si>
    <t>Versie 0712183</t>
  </si>
  <si>
    <t>Noordelijke Recherche Eenheid</t>
  </si>
  <si>
    <t>P. Dol</t>
  </si>
  <si>
    <t>E. van Zuidam</t>
  </si>
  <si>
    <t>M. Sitalsing</t>
  </si>
  <si>
    <t>DVO Opsporing</t>
  </si>
  <si>
    <t>D09.003077 (brieven Specifieke Gunning Mobiele Communicatie)</t>
  </si>
  <si>
    <t>Referentie 0701060</t>
  </si>
  <si>
    <t>Hans van Steenis (Supervisor Sales); Telefoon 0492 - 59 49 15; Fax 0492 - 59 49 94; Mobiel 06 - 10 91 76 33; Email hans.vansteenis@rwe.nl; Theo Nelissen (Sales); Telefoon 0492 - 59 48 28; Fax 0492 - 59 49 94; Mobiel 06 - 10 93 78 51; Mobiel theo.nelissen@rwe.nl</t>
  </si>
  <si>
    <t>AK/is</t>
  </si>
  <si>
    <t>Versie 01042004(a)</t>
  </si>
  <si>
    <t>Alle bedragen die huurder ingevolge de huurovereenkomst is verschuldigd, brengt Essent opdrachtgever door middel van een nota in rekening. Een nota dient te zijn voldaan binnen 14 dagen na dagtekening. Essent geeft aan op welke wijze en in welke valuta kan worden voldaan.</t>
  </si>
  <si>
    <t>Opdrachtgever zal de door hem op basis van de Nadere Overeenkomst verschuldigde bedragen binnen 30 dagen na ontvangst van de betreffende factuur betalen op de daartoe door Leverancier aangegeven bank-/girorekening</t>
  </si>
  <si>
    <t>Contractnummer 40207827&amp; 40013284</t>
  </si>
  <si>
    <t>Kenteken 47-TZ-XR; Begin kilometerstand 15; Geen Rente &amp; afschrijvingen; Wel reparatie, onderhoud &amp; banden; Geen vervangend vervoer; Wel WA/Casco verzekering; Geen OIV; Geen houderschapsbelasting; Wel brandstofvoorschot</t>
  </si>
  <si>
    <t>Toegangscontrole</t>
  </si>
  <si>
    <t>Teleguard alarmcentrale=Prened</t>
  </si>
  <si>
    <t>Aansluiting alarmcentrale Brink 4c Diever=Prened.</t>
  </si>
  <si>
    <t>Inbraakalarm</t>
  </si>
  <si>
    <t>Ondertekend door G.N. Hemken</t>
  </si>
  <si>
    <t>Ondertekend door W. Cnossen</t>
  </si>
  <si>
    <t>Ondertekend door Ing. T. Meinders (Hoofddirecteur)</t>
  </si>
  <si>
    <t>Marjan Jonker (Contractbeheer)</t>
  </si>
  <si>
    <t>De weergegeven kosten is de Service-termijn excl brandstof € 70,46 vermeerderd met het brandstofvoorschot € 63,23. De prijzen zijn exclusief BTW.</t>
  </si>
  <si>
    <t>Koop / Huur = KS; Bonnummer 00009094; Datum 03-06-2005; Debiteurnummer 0202882; Ordernummer 00011076; Verkoper PD</t>
  </si>
  <si>
    <t>Alescon; Dieselstraat 3; 7903 AR Hoogeveen; Postbus 2008; 7900 BA Hoogeveen; Telefoon 0528 - 294 811; Fax 0528 - 269 751; Email info@alescon.nl</t>
  </si>
  <si>
    <t>mevr. A. Tjassing (Afdeling Schoonmaak); Telefoon 0592 - 37 82 25; Fax 0592 - 37 82 78; Email istoel@alescon.nl</t>
  </si>
  <si>
    <t>De weergegeven kosten betreffen de kosten per maand,  inclusief de uitbreiding per 1 december 2006 van 3 uur per dag, inclusief verhoging van 3% als gevolg van stijging index CBS en loonkosten (per 01-03-2007) en inclusief de kosten per maand (€ 1110,00) voor het leasen van 2 auto's (exclusief brandstof). Op jaarbasis bedragen de kosten € 44.063,40</t>
  </si>
  <si>
    <t>5 dagen per week</t>
  </si>
  <si>
    <t>Ordernummer 591735</t>
  </si>
  <si>
    <t>Landindustrie Sneek; Email info@landustrie.nl</t>
  </si>
  <si>
    <t>Het advies dat werd aangegeven op de controlelijst van 18-04-2005 is de RVS veiligheidsroosters laten plaatsen; 2x 620x680 prijs per stuk excl. BTW ongemonteerd € 348,00; Pompput schoon laten maken door derden</t>
  </si>
  <si>
    <t>Referentie CC/183729/EV; Besteknummer 10229</t>
  </si>
  <si>
    <t>Referentie CC/183729/EV; Besteknummer 10225</t>
  </si>
  <si>
    <t>Referentie CC/183729/EV; Besteknummer 10224</t>
  </si>
  <si>
    <t>Referentie CC/183729/EV; Besteknummer 10226</t>
  </si>
  <si>
    <t>Referentie CC/183729/EV; Besteknummer 10230</t>
  </si>
  <si>
    <t>D09.002919</t>
  </si>
  <si>
    <t>D09.002920</t>
  </si>
  <si>
    <t>D09.002921</t>
  </si>
  <si>
    <t>D09.002922</t>
  </si>
  <si>
    <t>D09.002934</t>
  </si>
  <si>
    <t>D09.002935</t>
  </si>
  <si>
    <t>D09.002936</t>
  </si>
  <si>
    <t>Gemeenten in Drenthe; Openbaar Ministerie, arrondissementparket Assen; Belastingdienst</t>
  </si>
  <si>
    <t>F.C.P. Bakker</t>
  </si>
  <si>
    <t>Contractnummer 60731; Installatienummer 311240077</t>
  </si>
  <si>
    <t>Contractnummer CD0049; Installatienummer 311241040</t>
  </si>
  <si>
    <t>Koffie-automaat nr. ?  preventief onderhoud Randweg 5, Zuidlaren.</t>
  </si>
  <si>
    <t>Overeenkomst port betaald gemengd streek en alle bestemmingen  NL.</t>
  </si>
  <si>
    <t>AZC Coevorden</t>
  </si>
  <si>
    <t>Noodstroominstallatie Weierstraat 83, Assen.</t>
  </si>
  <si>
    <t>Ondersteuning div. recherche</t>
  </si>
  <si>
    <t>Tolkenconvenant</t>
  </si>
  <si>
    <t>Randstad</t>
  </si>
  <si>
    <t>Inlenen arbeidskrachten</t>
  </si>
  <si>
    <t>Servicecontract Meldkamer Drenthe</t>
  </si>
  <si>
    <t>Koen Wezenberg (General Manager Corporate Sales)</t>
  </si>
  <si>
    <t>Kosten komen voort uit de aangeleverde gegevens. Het weergegeven bedrag matcht niet met het bedrag in het contract. Deze wordt nog in guldens vermeld!!!!!</t>
  </si>
  <si>
    <t>26 00 10 987</t>
  </si>
  <si>
    <t>De huurprijs moet telkens bij vooruitbetaling voor het eerst per 01-09-2000 worden voldaan</t>
  </si>
  <si>
    <t>Weergegeven kosten betreft de huurprijs per 01-09-2000. De huurprijs per vierkante meter per jaar bedraagt € 113,45. Het pand heeft een grootte van plusminus 25 vierkante meter.</t>
  </si>
  <si>
    <t>Contract beëindigd per 01-10-2006</t>
  </si>
  <si>
    <t>Kenmerk 720521001</t>
  </si>
  <si>
    <t>De kosten uit de aangeleverde gegevens komen niet overeen met de kosten in het contract (kosten jaar 2002). Naar alle waarschijnlijkheid zijn de prijzen geïndexeerd.</t>
  </si>
  <si>
    <t>Afhankelijk van werkzaamheden</t>
  </si>
  <si>
    <t>ABN Amro 55 51 41 128</t>
  </si>
  <si>
    <t>De software en de servicekosten dienen binnen 14 dagen na levering van de software te worden betaald.</t>
  </si>
  <si>
    <t>Rabobank 34 68 69 226</t>
  </si>
  <si>
    <t>Politie Limburg Zuid; Bureau Project C2000; Postbus 264; 2501 CG 's-Gravenhage</t>
  </si>
  <si>
    <t>Ondertekend door Dhr. Ir. J.C.M. Bastiaenen (Algemeen Directeur) en Dhr. Ing. W. Schimmel (Directeur)</t>
  </si>
  <si>
    <t>TNT Post (Voorheen TPG/PTT Post); Pakketservice; Neptunusstraat 2-20; 2132 JB Hoofddorp; Postbus 3090; 2130 KB Hoofddorp; Customer service 058 - 233 33 33 / 0900 - 0570</t>
  </si>
  <si>
    <t>De in het kader van de overeenkomst afgenomen diensten, worden eens per maand achteraf gefactureerd via het klantnummer. Van toepassing zijn de betalingsvoorwaarden TNT Post, voor op rekening verrichte diensten</t>
  </si>
  <si>
    <t>Klantnummer(s) voor facturatie 9180201</t>
  </si>
  <si>
    <t>Contractnummer 20206</t>
  </si>
  <si>
    <t>Contactpersoon dhr. P Visscher (Technische Dienst PreNed)</t>
  </si>
  <si>
    <t>Prijs staat in het contract vermeld in guldens!!!!</t>
  </si>
  <si>
    <t>Zie opmerkingen</t>
  </si>
  <si>
    <t>Stuurgroep BVCM en vtsPN</t>
  </si>
  <si>
    <t>Convenant</t>
  </si>
  <si>
    <t>D08.002371</t>
  </si>
  <si>
    <t>Ondertekend door H. Nijhuis</t>
  </si>
  <si>
    <t>De weergegeven kosten betreffen de kosten per 24-10-2008</t>
  </si>
  <si>
    <t>Onderhoud nood/transparant verlichting</t>
  </si>
  <si>
    <t xml:space="preserve">Contract beëindigd? Gebruik object geannuleerd per 01-12-2004 </t>
  </si>
  <si>
    <t>Contract beëindigd? Huur object vervallen per 01-02-2004</t>
  </si>
  <si>
    <t>Contract beëindigd?; Huur object vervallen per 01-03-2004</t>
  </si>
  <si>
    <t>Kennisgevingsnummer 0000213056</t>
  </si>
  <si>
    <t>Gemeente Emmen; Raadhuisplein 1; 7811 AP Emmen; Telefoon (0591) 68 58 58; Postbus 30001; 7800 RA Emmen</t>
  </si>
  <si>
    <t>Ondertekend door M. Middendorp-Kroezen (Hoofd Afdeling Belastingen)</t>
  </si>
  <si>
    <t>De waarde van de beschikking bedraagt voor het tijdsvak 01-01-2001 t/m 31-12-2004 € 461.040</t>
  </si>
  <si>
    <t>De waarde van de beschikking bedraagt voor het tijdsvak 01-01-2001 t/m 31-12-2004 € 41.293</t>
  </si>
  <si>
    <t>Nummer WOZ 0000515698</t>
  </si>
  <si>
    <t>Nummer WOZ 0000553029</t>
  </si>
  <si>
    <t>Beschikkingsnummer 26020</t>
  </si>
  <si>
    <t>rdb SQL/TCP/IP en RDB V6.1/DECNET V6.1</t>
  </si>
  <si>
    <t>1032662</t>
  </si>
  <si>
    <t>1032663</t>
  </si>
  <si>
    <t>1032650</t>
  </si>
  <si>
    <t>1032651</t>
  </si>
  <si>
    <t>1032652</t>
  </si>
  <si>
    <t>1032653</t>
  </si>
  <si>
    <t>1032654</t>
  </si>
  <si>
    <t>1032658</t>
  </si>
  <si>
    <t>1032657</t>
  </si>
  <si>
    <t>1032656</t>
  </si>
  <si>
    <t>1032659</t>
  </si>
  <si>
    <t>1032660</t>
  </si>
  <si>
    <t>1032661</t>
  </si>
  <si>
    <t>Stg Wijkcentrum Emmermeer</t>
  </si>
  <si>
    <t>D08.003674</t>
  </si>
  <si>
    <t>Contract-ID 2570</t>
  </si>
  <si>
    <t>Ricoh Nederland B.V. (voorheen NRG Benelux B.V.(Nashuatec)); Utopialaan 25; Postbus 93150; 5203 MB 's-Hertogenbosch</t>
  </si>
  <si>
    <t>Monique Hamer - Moolenbeek (Senior Medewerker Indoor Sales); Telefoon 073 645 36 36; Fax 073 645 18 13; Email monique.hamer-moolenbeek@ricoh.com</t>
  </si>
  <si>
    <t>Rachida Jouhri (Medewerker Supportdesk); Telefoon 073 - 645 14 10; Fax 073 - 645 18 06; Email rachida.jouhri@ricoh.com</t>
  </si>
  <si>
    <t>Contractnummer 051164</t>
  </si>
  <si>
    <t>Contractnummer 051166</t>
  </si>
  <si>
    <t>Contractnummer 051162</t>
  </si>
  <si>
    <t>Contractnummer 080122</t>
  </si>
  <si>
    <t>Contractnummer 080121</t>
  </si>
  <si>
    <t>D09.002001</t>
  </si>
  <si>
    <t>Betreft 01-08 1 stuks 1,0 HR Ketel 60-13- kW; 01-26 1 stuks 1,0 Direkt gestookte warmwaterboiler; 11-10 1 stuks 1,0 Expansievat; 02-10 1 stuks 1,0 Buitenluchtrooster; 02-05 1 stuks 1,0 LBK (afv) &lt; 3600 m3/h; 02-01 1 stuks 1,0 LBK (toev) filter-verw. &lt; 3600m3/h; 02-17 2 stuks 1,0 Vervangen zakkenfilter; 1 stuks 1,0 Algehele inspektie en controle</t>
  </si>
  <si>
    <t>1 maal algehele inspektie en controle</t>
  </si>
  <si>
    <t>Dhr. A. Ziengs</t>
  </si>
  <si>
    <t>ING Bank 67 91 37 971</t>
  </si>
  <si>
    <t>Betaling dient per maand vooruit plaats te vinden</t>
  </si>
  <si>
    <t>De weergegeven kosten zijn de kosten per 01-05-2007 per maand en excl. BTW.</t>
  </si>
  <si>
    <t>D09.002303</t>
  </si>
  <si>
    <t>D09.002304</t>
  </si>
  <si>
    <t>D09.002309</t>
  </si>
  <si>
    <t>D09.002310</t>
  </si>
  <si>
    <t>D09.002312</t>
  </si>
  <si>
    <t>D09.002313</t>
  </si>
  <si>
    <t>Korps Landelijke Politie Diensten; Bijstands Coördinatie; Postbus 100; 3971 AC Driebergen; Telefoon 0343 - 535 818; Fax 0343 - 51 81 80; Hoofdstraat 54; 3972 LB Driebergen</t>
  </si>
  <si>
    <t>C.J. Breijer (Contactpersoon USAR/K.L.P.D.)</t>
  </si>
  <si>
    <t>2002-797</t>
  </si>
  <si>
    <t>Vergunning tijdelijke units achter Tuinstraat 17, Assen. (verlengingsverzoek)</t>
  </si>
  <si>
    <t>Bliksembeveiliging</t>
  </si>
  <si>
    <t>Applidata Software Ontwikkeling; de Rijn 5; 5684 PJ Best; Telefoon (31) (0)499 33 11 44; Fax (31) (0)499 33 11 40; Email info@applidata.nl</t>
  </si>
  <si>
    <t>Ondertekend door R.M. Groot</t>
  </si>
  <si>
    <t>Het is lastig om te bepalen wat de kosten zijn per jaar/maand mbt Cabling en Facilities. De kosten van overeenkomst met contractnummer 021217 bedragen 18% van het totale licentiebedrag exclusief BTW per jaar.</t>
  </si>
  <si>
    <t>ING Bank 66 19 43 690</t>
  </si>
  <si>
    <t>Contractnummer CD0050/1241299</t>
  </si>
  <si>
    <t>65 99 78 660</t>
  </si>
  <si>
    <t>Ingangsdatum LEA</t>
  </si>
  <si>
    <t>1x per 2 weken</t>
  </si>
  <si>
    <t>De weergegeven kosten betreffen de kosten bij aanvang van het contract (2004) en gaan uit van 13 meeteenheden. Per meeteenheid extra wordt er € 12,85 in rekening gebracht. De prijzen zjin exclusief BTW en per inspectie.</t>
  </si>
  <si>
    <t>De weergegeven kosten betreffen dek osten bij aanvang van het contract (2004) en gaan uit van 1 meeteenheid. Per meeteenheid extra wordt er € 12,85 in rekening gebracht. De prijzen zjin exclusief BTW en per inspectie.</t>
  </si>
  <si>
    <t>Betalingen van de verschuldigde vergoeding geschiedt uiterlijk bij acceptatie ten vervoer van de Zending, tenzijn anders is overeengekomen. Indien betaling op rekening is overeengekomen, zijn de Betalingsvoorwaarden van TPG Post van toepassing.</t>
  </si>
  <si>
    <t>Projectnummer 504; Contractnummer 507</t>
  </si>
  <si>
    <t>Projectnummer 508; Contractnummer 506</t>
  </si>
  <si>
    <t>Projectnummer 513; Contractnummer 508</t>
  </si>
  <si>
    <t>Projectnummer 512; Contractnummer 509</t>
  </si>
  <si>
    <t>Projectnummer 90171; Contractnummer 510</t>
  </si>
  <si>
    <t>Levering digitale kopieer-/printapparatuur</t>
  </si>
  <si>
    <t>1 maal periodieke inspectie per twee jaar</t>
  </si>
  <si>
    <t>D09.002262</t>
  </si>
  <si>
    <t>D09.002263</t>
  </si>
  <si>
    <t>D09.002264</t>
  </si>
  <si>
    <t>D09.002265</t>
  </si>
  <si>
    <t>D09.002266</t>
  </si>
  <si>
    <t>D09.002267</t>
  </si>
  <si>
    <t>D09.002268</t>
  </si>
  <si>
    <t>D09.002269</t>
  </si>
  <si>
    <t>D09.002270</t>
  </si>
  <si>
    <t>D09.002272</t>
  </si>
  <si>
    <t>D09.002275</t>
  </si>
  <si>
    <t>D09.002276</t>
  </si>
  <si>
    <t>Kenmerk AK/is</t>
  </si>
  <si>
    <t>D09.002290</t>
  </si>
  <si>
    <t>D09.002291</t>
  </si>
  <si>
    <t>D09.002292</t>
  </si>
  <si>
    <t>D09.002295</t>
  </si>
  <si>
    <t>D09.002301</t>
  </si>
  <si>
    <t>D09.002302</t>
  </si>
  <si>
    <t>Ondertekend door E. Blok (Directeur Zakelijke Markt)</t>
  </si>
  <si>
    <t>K. Spreen</t>
  </si>
  <si>
    <t>De weergegeven kosten betreft het verschuldigde servicebedrag. Het is niet duidelijk of dit een jaarlijkse vergoeding betreft of de vergoeding over de gehele contractperiode. Het bedrag is exclusief 19% BTW.</t>
  </si>
  <si>
    <t>Servicecontract ITS ArbiVox type P31</t>
  </si>
  <si>
    <t>Ondertekend door Theo Nelissen; Telefoon 0492 - 594 828; Fax 0492 - 594 994; Email theo.nelissen@rwe.nl</t>
  </si>
  <si>
    <t>65 99 29 562</t>
  </si>
  <si>
    <t>Vervallen per 04-04-2006</t>
  </si>
  <si>
    <t>De gestelde prijzen voor de uurkosten zijn stelposten, de afrekening zal geschieden op basis van daadwerkelijk gemaakte kosten.</t>
  </si>
  <si>
    <t>De betaling gechiedt op basis van nacalculatie, te betalen binnen 30 dagen na factuurdatum</t>
  </si>
  <si>
    <t>Tarief Lisense Consultant € 400 per dag; Sam Consultant € 850 per dag; Senior Sam Consultant € 1200 per dag</t>
  </si>
  <si>
    <t>Contractnummer 7092; 00027</t>
  </si>
  <si>
    <t>Offertenummer 980225.ja2; Dossiernummer 40179-A</t>
  </si>
  <si>
    <t>Contractnummer 14099; Klantnummer 10035</t>
  </si>
  <si>
    <t>Kiezer 187920; Object 86055/4A059</t>
  </si>
  <si>
    <t>Projectnummer 511; Contractnummer 179</t>
  </si>
  <si>
    <t>Projectnummer 514; Contractnummer 500</t>
  </si>
  <si>
    <t>Projectnummer 510; Contractnummer 501</t>
  </si>
  <si>
    <t>Projectnummer 506; Contractnummer 502</t>
  </si>
  <si>
    <t>Projectnummer 509; Contractnummer 503</t>
  </si>
  <si>
    <t>Projectnummer 507; Contractnummer 504</t>
  </si>
  <si>
    <t>Projectnummer 505; Contractnummer 505</t>
  </si>
  <si>
    <t>D09.003046</t>
  </si>
  <si>
    <t>D09.003048</t>
  </si>
  <si>
    <t>D09.003049</t>
  </si>
  <si>
    <t>D09.003050</t>
  </si>
  <si>
    <t>D09.003055</t>
  </si>
  <si>
    <t>D09.003062</t>
  </si>
  <si>
    <t>D09.003063</t>
  </si>
  <si>
    <t>D09.003064</t>
  </si>
  <si>
    <t>D09.003066</t>
  </si>
  <si>
    <t>D09.003070</t>
  </si>
  <si>
    <t>D09.003072</t>
  </si>
  <si>
    <t>D09.003073</t>
  </si>
  <si>
    <t>D09.003074</t>
  </si>
  <si>
    <t>Optelec Nederland B.V.; Postbus 248; 3190 AE Hoogvliet; Telefoon 010 23 13 555; Fax 010 23 13 592; Email info@optelec.nl</t>
  </si>
  <si>
    <t>Ondertekend door E.J.O. van de Ruit (Service Manager)</t>
  </si>
  <si>
    <t>Beschikkingsnummer 29755/0001</t>
  </si>
  <si>
    <t>Gemeente Coevorden; Postbus 2; 7740 AA Coevorden; Aleida Kramersingel 4; Telefoon 0524 - 59 84 51; Fax 0524 - 59 85 55; Email gemeente@gem.coevorden.nl</t>
  </si>
  <si>
    <t>Betreft WOZ-objectnummer 010900003575</t>
  </si>
  <si>
    <t>Betreft WOZ-objectnummer 010920000191</t>
  </si>
  <si>
    <t>De kosten tot 1 janauri 2005 bedragen € 13.466,00 voor 60 opgegeven gebruikers. Het contract gaat, naast alle aanvullende rechten zoals benoemd bij rechten en plichten, uit van een kortingspercentage van 25%. Tevens worden in het kader van deze sitelicentie alle rechten van de ISC inclusief ITO afgedekt aangaande de VAS ontwikkelingslicenties.</t>
  </si>
  <si>
    <t>22 62 21 245</t>
  </si>
  <si>
    <t>Nel van Doorn (Tele Account Manager)</t>
  </si>
  <si>
    <t>De overeengekomen tarieven zijn jaarlijks bij vooruitbetaling verschuldigd. Facturering geschiedt jaarlijks in de maand december. Betaling geschiedt zonder enige korting of verrekening binnen 14 dagen na factuurdatum aan contractant.</t>
  </si>
  <si>
    <t>AZC Emmen</t>
  </si>
  <si>
    <t>Gebruik kantoorruimte AZC Emmen</t>
  </si>
  <si>
    <t>Nummer DOZ.230244/GR</t>
  </si>
  <si>
    <t>De weergegeven kosten betreffen de kosten (prijspeil 2005) voor 1 elektrisch bedienbare schuifpoort en 1 enkele poort 100x250 cm type PALC + de meerprijs responstijd van 8 uur (totaal € 3.000,- / 10 locaties) + voorrijkosten</t>
  </si>
  <si>
    <t>De weergegeven kosten betreffen de kosten (prijspeil 2005) voor 1 asymmetrische dubbele draaipoort 300x200 cm, 1 dubbele draaipoort 350x200 cm en 2 dubbele poorten 300 x 200 cm + meerprijs responstijd van 8 uur (€ 3.000,- / 10 locaties) + voorrijkosten</t>
  </si>
  <si>
    <t>Referentie HH/1070034-01 OHC</t>
  </si>
  <si>
    <t>DBR Generatorsets; Lelystraat 53; 3364 AH Sliedrecht; Postbus 1039; 3360 BA Sliedrecht; Telefoon +31(0)184 613 200; Fax +31(0)184 - 612 654; Email sales@dbr-bv.nl</t>
  </si>
  <si>
    <t>Ondertekend door H.J. Hafkamp; Telefoon +31(0)184 - 613 200</t>
  </si>
  <si>
    <t>D09.002985</t>
  </si>
  <si>
    <t>D09.002986</t>
  </si>
  <si>
    <t>D09.002987</t>
  </si>
  <si>
    <t>D09.002988</t>
  </si>
  <si>
    <t>D09.002989</t>
  </si>
  <si>
    <t>D09.002990</t>
  </si>
  <si>
    <t>D09.002991</t>
  </si>
  <si>
    <t>D09.002992</t>
  </si>
  <si>
    <t>D09.002993</t>
  </si>
  <si>
    <t>D09.002994</t>
  </si>
  <si>
    <t>D09.002995; D07.001856</t>
  </si>
  <si>
    <t>D09.002996</t>
  </si>
  <si>
    <t>D09.002997</t>
  </si>
  <si>
    <t>D09.002998</t>
  </si>
  <si>
    <t>D09.002999</t>
  </si>
  <si>
    <t>D09.003000</t>
  </si>
  <si>
    <t>D09.003001</t>
  </si>
  <si>
    <t>D09.003002</t>
  </si>
  <si>
    <t>D09.003003</t>
  </si>
  <si>
    <t>D09.003004</t>
  </si>
  <si>
    <t>D09.003005</t>
  </si>
  <si>
    <t>D09.003006</t>
  </si>
  <si>
    <t>D09.003007</t>
  </si>
  <si>
    <t>D09.003008; D09.003009</t>
  </si>
  <si>
    <t>D09.003011</t>
  </si>
  <si>
    <t>D09.003012</t>
  </si>
  <si>
    <t>D09.003013</t>
  </si>
  <si>
    <t>D09.003014</t>
  </si>
  <si>
    <t>D09.003015</t>
  </si>
  <si>
    <t>D09.003016</t>
  </si>
  <si>
    <t>D09.003017</t>
  </si>
  <si>
    <t>D09.003019</t>
  </si>
  <si>
    <t>D09.003020</t>
  </si>
  <si>
    <t>D09.003022</t>
  </si>
  <si>
    <t>D09.003024</t>
  </si>
  <si>
    <t>D09.003027</t>
  </si>
  <si>
    <t>D09.003030</t>
  </si>
  <si>
    <t>D09.003031</t>
  </si>
  <si>
    <t>D09.003032</t>
  </si>
  <si>
    <t>D09.003034</t>
  </si>
  <si>
    <t>D09.003035</t>
  </si>
  <si>
    <t>D09.003036</t>
  </si>
  <si>
    <t>D09.003037</t>
  </si>
  <si>
    <t>D09.003038</t>
  </si>
  <si>
    <t>D09.003040</t>
  </si>
  <si>
    <t>D09.003043</t>
  </si>
  <si>
    <t>D09.003044</t>
  </si>
  <si>
    <t>D09.003045</t>
  </si>
  <si>
    <t>De weergegeven kosten betreffen de kosten (prijspeil 2005) voor 1 elektrisch bedienbare schuifpoort en 1 elektrisch bedienbare slagbaar L=4meter + de meerprijs respontijd van 8 uur (€ 3.000 / 10 locaties) + voorrijkosten</t>
  </si>
  <si>
    <t>Raet Personele Systemen B.V.; Plotterweg 38; 3821 BB Amersfoort; Postbus 1495; 3800 BL Amersfoort; Telefoon 033 45 06 506; Fax 033 45 06 507</t>
  </si>
  <si>
    <t>ICT-Service Coöperatie (ISC) Noordoost; Hanzelaan 95; Postbus 40179</t>
  </si>
  <si>
    <t>Notenbomer Internet Center (NIC); Friesestraatweg 217 B; Postbus 2054; 9704 CB Groningen; Telefoon (050) 57 57 833; Fax (050) 57 57 844; Email info@notenbomer.nl</t>
  </si>
  <si>
    <t>René Bloemsma; Telefoon 050 - 57 57 833</t>
  </si>
  <si>
    <t>Kenmerk ICTU/ON21/U3625</t>
  </si>
  <si>
    <t>Ondertekend door M.P.J. Bouten (Programmamanager ON21)</t>
  </si>
  <si>
    <t>OT2000; Postbus 84011; 2508 AA Den Haag; Telefoon 070 - 888 79 60</t>
  </si>
  <si>
    <t>Gemeente De Wolden; Hoofdstraat 69; 7921 AD Zuidwolde</t>
  </si>
  <si>
    <t>Weergegeven kosten komen voort uit de aangeleverde gegevens en matchen niet met de prijzen die in het contract worden vermeld. In het contract worden de prijzen nog in guldens weergegeven!!!!</t>
  </si>
  <si>
    <t>Albert Postuma (Afdeling Ruimtelijke Ontwikkeling en Welzijn); Telefoon (0521) 34 94 23</t>
  </si>
  <si>
    <t>BNG 28 50 79 085</t>
  </si>
  <si>
    <t>HBSoftware B.V.; Blekerssingel 66; 2806 AD Gouda; Telefoon +31 (0)182 580411; Fax +31 (0)182 519088</t>
  </si>
  <si>
    <t>Verplichte jaarlijkse keuring, met jaarlijks preventief totaal onderhoud</t>
  </si>
  <si>
    <t>Meubilair</t>
  </si>
  <si>
    <t>Raamovereenkomst nummer EG250114200506RF</t>
  </si>
  <si>
    <t>Samas Nederland B.V.; Elzenkade 1; 3992 AD Houten</t>
  </si>
  <si>
    <t>Ondertekend door dhr. P.M.C. van der Mark (Algemeen Directeur Samas Nederland)</t>
  </si>
  <si>
    <t>Weergegeven kosten zijn de kosten zoals vermeld in het contract</t>
  </si>
  <si>
    <t>Gasselte</t>
  </si>
  <si>
    <t>AZC Westerbork</t>
  </si>
  <si>
    <t>Geeuwenburg</t>
  </si>
  <si>
    <t>Eelde</t>
  </si>
  <si>
    <t>Zuidwolde</t>
  </si>
  <si>
    <t>Diever</t>
  </si>
  <si>
    <t>Hoogeveen (TVM)</t>
  </si>
  <si>
    <t>Borger</t>
  </si>
  <si>
    <t>Gieten</t>
  </si>
  <si>
    <t>AZC Hoogeveen</t>
  </si>
  <si>
    <t>Coevorden</t>
  </si>
  <si>
    <t>De weergegeven kosten zijn voortgekomen uit de aangeleverde gegevens. Deze gegevens komen echter niet overeen met de prijzen die vermeld staat in het contract.</t>
  </si>
  <si>
    <t>Betaling dient binnen 30 dagen na factuurdatum plaats te vinden</t>
  </si>
  <si>
    <t>Afhankelijk van type afval</t>
  </si>
  <si>
    <t>Dhr. R van Oel; Telefoon (0343) 53 67 23 / 53 67 53; Fax (0343) 53 67 99</t>
  </si>
  <si>
    <t>Ondertekend door  R. Moorman, Ed J. Bovendeert (Senior Manager); Email ejb@waterlogic.net</t>
  </si>
  <si>
    <t>Ondertekend door R.J. ten Hoonte (Vestigingsmanager)</t>
  </si>
  <si>
    <t>Ondertekend door R. Moorman</t>
  </si>
  <si>
    <t>Linda Schipper; Telefoon 030 - 60 20 346</t>
  </si>
  <si>
    <t>Dieptereiniging keukenapparatuur</t>
  </si>
  <si>
    <t>Noodstroominstallatie Tuinstraat 17, Assen. (afgegeven aan Corine 29-03-04)</t>
  </si>
  <si>
    <t>Zendinstallatie op de Johannes Postkazerne, Havelte.</t>
  </si>
  <si>
    <t>bruges 17, dwingeloo</t>
  </si>
  <si>
    <t>Huur Bruges 17, Dwingeloo.</t>
  </si>
  <si>
    <t>Noodstroominstallatie, Eendrachtstraat 28, Meppel. Serienr. 9845A041 d.d. 30-11-98</t>
  </si>
  <si>
    <t>FARAO onderhoud.</t>
  </si>
  <si>
    <t>CV installatie, jaarlijks onderhoud Westerstraat 21, Roden.</t>
  </si>
  <si>
    <t>Mavim; Oude Zeeweg 10 A; 2201 TB Noordwijk Zuid-Holland; Postbus 272; 2200 AG Noordwijk; Telefoon 071 - 364 20 00; Fax 071 - 364 73 96; Email info@mavim.com</t>
  </si>
  <si>
    <t>ING Bank 67 99 88 300</t>
  </si>
  <si>
    <t>Reisswolf Scheemda B.V.; Industrieterrein Eextahaven; Haven Z.Z. 21; 9679 TD Scheemda; Postbus 23; 9679 ZG Scheemda; Telefoon 0597 - 59 29 83; Fax 0597 - 59 35 79</t>
  </si>
  <si>
    <t>ABN Amro 60 10 35 070</t>
  </si>
  <si>
    <t>In het contract worden de kosten nog vermeld in guldens!!!!</t>
  </si>
  <si>
    <t>West Heart International B.V.; Industriestraat 4; 7891 GV Klazienaveen; Telefoon 0591 - 318 760; Fax 0591 - 318 060</t>
  </si>
  <si>
    <t>Notaris Meester Heribert Evert Delicaat</t>
  </si>
  <si>
    <t>Prijzen worden in het contract nog vermeld in guldens!!!!</t>
  </si>
  <si>
    <t>Ministerie van Verkeer en Waterstaat</t>
  </si>
  <si>
    <t>Contractnummer 01522</t>
  </si>
  <si>
    <t>Contractnummer 00149</t>
  </si>
  <si>
    <t>Referentie 01.1409A/CATV.JR</t>
  </si>
  <si>
    <t>Medewerker Frontoffice; Email frontoffice.klantrelaties@essent.nl; Fax 038 - 85 22 188; Telefoon 038 - 85 12 626</t>
  </si>
  <si>
    <t>Het abonnementsgeld wordt 1 keer per twee maanden middels voorfacturatie in rekening gebracht.</t>
  </si>
  <si>
    <t>Een nota dient te zijn voldaan binnen veertien dagen na dagtekening. De netbeheerder geeft aan op welke wijze en in welke valuta de nota kan worden voldaan.</t>
  </si>
  <si>
    <t>59 34 15 159; Postbank 133 84 23</t>
  </si>
  <si>
    <t>Archiefcode 317085</t>
  </si>
  <si>
    <t>Marije ter Horst; Telefoon 055 - 53 82 361; Fax 055 - 53 82 300; Email marije.terhorst@softwarespectrum.com</t>
  </si>
  <si>
    <t>K.J. Hendriks</t>
  </si>
  <si>
    <t>Graphidec Benelux</t>
  </si>
  <si>
    <t>Groen &amp; Bloem</t>
  </si>
  <si>
    <t>ICT-Service Coöperatie (ISC)</t>
  </si>
  <si>
    <t>Hörmann Nederland</t>
  </si>
  <si>
    <t>Contract beëindigd ivm sloop pand?</t>
  </si>
  <si>
    <t>D09.002433; D07.001636</t>
  </si>
  <si>
    <t>D09.002428; D07.001636</t>
  </si>
  <si>
    <t>D09.002426; D07.001636</t>
  </si>
  <si>
    <t>D09.002436; D07.001636</t>
  </si>
  <si>
    <t>D09.002429; D07.001636</t>
  </si>
  <si>
    <t>D09.002425; D07.001636</t>
  </si>
  <si>
    <t>D09.002427; D07.001636</t>
  </si>
  <si>
    <t>D09.002437; D07.001636</t>
  </si>
  <si>
    <t>D09.002432; D07.001636</t>
  </si>
  <si>
    <t>D09.002431; D07.001636</t>
  </si>
  <si>
    <t>VX Jenrick</t>
  </si>
  <si>
    <t>T2 Automatiseringsdiensten B.V.</t>
  </si>
  <si>
    <t>Strict VKA</t>
  </si>
  <si>
    <t>Source Automation B.V.</t>
  </si>
  <si>
    <t>Logica Nederland B.V.</t>
  </si>
  <si>
    <t>Ordina Nederland B.V.</t>
  </si>
  <si>
    <t>Inter Access B.V.</t>
  </si>
  <si>
    <t>Conclusion B.V.</t>
  </si>
  <si>
    <t>Atos Origin Nederland B.V.</t>
  </si>
  <si>
    <t>IT Staffing Bariton XL B.V.</t>
  </si>
  <si>
    <t>Capgemini Nederland B.V.</t>
  </si>
  <si>
    <t>Gartner Nederland B.V.</t>
  </si>
  <si>
    <t>PricewaterhouseCoopers Advisory N.V.</t>
  </si>
  <si>
    <t>Verdonck, Klooster en Associates</t>
  </si>
  <si>
    <t>Twynstra Gudde Adviseurs en Managers</t>
  </si>
  <si>
    <t>Inhuur ict medewerkers</t>
  </si>
  <si>
    <t>Vervallen</t>
  </si>
  <si>
    <t>Projectnummer 90171; Contractnummer 511</t>
  </si>
  <si>
    <t>Projectnummer 90171; Contractnummer 512</t>
  </si>
  <si>
    <t>Offertenummer; Klantnummer 10314-0</t>
  </si>
  <si>
    <t>ABN Amro 43 94 88 141; Postbank 17 76 20</t>
  </si>
  <si>
    <t>ABN Amro 65 35 51 983; Postbank 34 86 489</t>
  </si>
  <si>
    <t>Rabobank 30 28 00 182; Postbank 10 09 388</t>
  </si>
  <si>
    <t>ABN Amro 40 40 01 513; Rabobank 30 70 57 445 / ING Bank 69 26 88 978 / SNS Bank 93 57 33 310</t>
  </si>
  <si>
    <t>ING Bank 66 95 58 974; Postbank 47 24 83</t>
  </si>
  <si>
    <t>Betaling dient te geschieden binnen 14 dagen na facturering.</t>
  </si>
  <si>
    <t>ING Bank 68 24 25 559; Postbank 27 22 940</t>
  </si>
  <si>
    <t>Servicecontract projectoren</t>
  </si>
  <si>
    <t>Contract per 16-01-2008 beëindigd</t>
  </si>
  <si>
    <t>D07.001494; D08.002508</t>
  </si>
  <si>
    <t>Contractnummer B2007-210</t>
  </si>
  <si>
    <t xml:space="preserve">Noodstroominstallatie </t>
  </si>
  <si>
    <t>Convenant toepassing en handhaving overheidsregelingen</t>
  </si>
  <si>
    <t>Kenmerk 2008/NO/0722/MWGJH</t>
  </si>
  <si>
    <t>Prijs is exclusief BTW</t>
  </si>
  <si>
    <t>De weergegeven kosten betreffen de kosten bij aanvang van de overeenkomst. Voor het extra ledigen 5000 ltr restafval rolcontainer € 95,00 per stuk. En een extra lediging van een 140 ltr destra data rolcontainer wordt € 15,00 per stuk in rekening gebracht. Voor het extra ledigen van een 2400 ltr papier/karton rolcontainer wordt € 22,25 in rekening gebracht.</t>
  </si>
  <si>
    <t>Offertenummer Ck/25101e</t>
  </si>
  <si>
    <t>Map 08, Tabblad 240 bevat nog een contract met een andere verhuurder omtrent hetzelfde object en met een recentere datum. Deze is ook in het contractenbestand opgenomen onder Map 08, Tabblad 240 01.</t>
  </si>
  <si>
    <t>Inclusief</t>
  </si>
  <si>
    <t>Servicecontract Vox Sopho 2000 IPS</t>
  </si>
  <si>
    <t>Servicecontract Vox SOPHO</t>
  </si>
  <si>
    <t>Servicecontract Management@net</t>
  </si>
  <si>
    <t>Servicecontract Active Monitoring</t>
  </si>
  <si>
    <t>O.A. Prins</t>
  </si>
  <si>
    <t xml:space="preserve">Ingevolgde de Rechtenverordening voor de vergunning verschuldigd recht bedraagt € 657,77. </t>
  </si>
  <si>
    <t>Deelovereenkomst AC0418</t>
  </si>
  <si>
    <t>Rentokil Initial B.V.; Branch Apeldoorn; Oude Zwolseweg 154; 7345 DG Wenum; Postbus 3205, 7345 ZG Wenum; Telefoon 055 - 312 17 77; Fax 055 - 312 20 45; Email pcdapeldoorn@rentokil.nl</t>
  </si>
  <si>
    <t>Opdrachtnummer SC5-10691/0186; Oude contractnummer 402000209</t>
  </si>
  <si>
    <t>R. Slump</t>
  </si>
  <si>
    <t>De weergegeven kosten betreft het nieuwe maandbedrag, exclusief 19% BTW</t>
  </si>
  <si>
    <t>Uitbreiding installatie SC5-106901/0186</t>
  </si>
  <si>
    <t>Contractnummer 804002709</t>
  </si>
  <si>
    <t>Contractnummer 804002710</t>
  </si>
  <si>
    <t>Contractnummer 804002711</t>
  </si>
  <si>
    <t>Contractnummer 406000993</t>
  </si>
  <si>
    <t>Contractnummer 406000994</t>
  </si>
  <si>
    <t>Weergegeven kosten gebaseerd op de prijs in 2001. Prijs in exclusief BTW.</t>
  </si>
  <si>
    <t>2x per jaar</t>
  </si>
  <si>
    <t xml:space="preserve">SNS Brank 95 62 44 726 </t>
  </si>
  <si>
    <t>13x per jaar onderhoud</t>
  </si>
  <si>
    <t>Betaling dient binnen 30 dagen na factuurdatum te geschieden.</t>
  </si>
  <si>
    <t>Controle blusser € 5,75 en controle brandslanghaspel € 5,75. Prijzen vermenigvuldigd met het aantal eenheden aanwezig op locatie. De prijzen zijn geldig tot 2006</t>
  </si>
  <si>
    <t>1 maal per jaar periodieke controle</t>
  </si>
  <si>
    <t>Rentokil Initial B.V.; Branch Noord; Strijkviertel 70; 3454 PP De meern; Postbus 129; 3454 ZJ De Meern; Telefoon 030 - 669 04 00; Fax 030 - 666 20 87; Email hygienenoord@rentokil.nl</t>
  </si>
  <si>
    <t>Betalingen dienen te geschieden uiterlijk 14 dagen na factuurdatum. Bij het niet tijdig afzeggen door cliënt van gemaakte werkafspraak (minimaal 3 werdagen vóór de uitvoering van de werkzaamheden) zal Rentokil Hygiene 60% van de behandelingsprijs in rekening brengen.</t>
  </si>
  <si>
    <t>ABN Amro 51 70 10 474</t>
  </si>
  <si>
    <t>Jaarlijkse servicebehandeling</t>
  </si>
  <si>
    <t>Avinash Banwara; Doorkiesnummer 0297 - 219 730; Mobiel 06 - 204 355 97; Email avinash.banwarie@powertec.nl</t>
  </si>
  <si>
    <t>Ondertekend door K.A. Hazelhoff (plaatsvervangend korpschef)</t>
  </si>
  <si>
    <t>De weergegeven kosten zijn de kosten van de bestelling van 10-03-2004. Per 01-01-2006 is Dräger genoodzaakt administratiekosten in rekening te brengen, € 17,50 per reparatieorder</t>
  </si>
  <si>
    <t>Op 07-07-2005 is er een verzoek bij leverancier ingediend om onder contractnummer 04301505-2 ook de reiniging van de afzuigkapventilator (Electrolux) op te nemen</t>
  </si>
  <si>
    <t>VELD_VERLENGPERIODE_IN_MAANDEN</t>
  </si>
  <si>
    <t>VELD_OPZEGFREQUENTIE</t>
  </si>
  <si>
    <t>VELD_VERVOLGOPZEGDATUM</t>
  </si>
  <si>
    <t>VELD_WERKELIJKE_EINDDATUM</t>
  </si>
  <si>
    <t>VELD_CONTRACTSTATUS</t>
  </si>
  <si>
    <t>VELD_CONTRACTANT_UITVOERDER_EXTERN_NAW</t>
  </si>
  <si>
    <t>De betaling dient te geschieden binnen 30 dagen na factuurdatum. Er wordt een leverstop ingesteld indien een betalingstermijn van 60 dagen netto wordt overschreden</t>
  </si>
  <si>
    <t>Contractnummer 00157</t>
  </si>
  <si>
    <t>Contractnummer 00143</t>
  </si>
  <si>
    <t>Contractnummer 020103</t>
  </si>
  <si>
    <t>Kenmerk JVtdr22050004/a-004</t>
  </si>
  <si>
    <t>Meurs Uitvoeringsmanagement; De Bleek 10; Postbus 431; 3440 AK Woerden; Telefoon (0348) 48 74 20; Fax (0348) 48 74 02; Email mum@meursgroep.nl</t>
  </si>
  <si>
    <t>De weergegeen kosten zijn gebaseerd op advisering van 2 dagdelen per maand gedurende 01-01-2002 t/m 31-07-2002, hetgeen neerkomt op 14 dagdelen. Perdagdeel wordt er € 480,- per dagdeel in rekening gebracht (exclusief BTW en reiskosten)</t>
  </si>
  <si>
    <t>Alle genoemde bedragen zijn exclusieft BTW. Betalingen dienen te geschieden binnen 30 dagen na factuurdatum</t>
  </si>
  <si>
    <t>Crawford Deur B.V.; Costerstraat 20; 1704 RJ Heerhugowaard; Postbus 159; 1700 AD Heerhugowaard; Telefoon (072) 575 21 25; Fax (072) 571 33 76</t>
  </si>
  <si>
    <t>Niet aanwezig</t>
  </si>
  <si>
    <t>Scholten Awater B.V.; Pastoor van Laakstraat 92; Lent</t>
  </si>
  <si>
    <t>Nee</t>
  </si>
  <si>
    <t>Nummer 01EZ38</t>
  </si>
  <si>
    <t>mevrouw L. van den Berg (Bureau Fysieke Veiligheid); Telefoon 0592 - 32 46 36</t>
  </si>
  <si>
    <t>D09.002354; D09.003080</t>
  </si>
  <si>
    <t>De weergegeven kosten betreffen de kosten bij aanvang van het contract voor de huur per kwartaal en het ledigen van de container, exclusief BTW. De totale jaarlijkse kosten bedragen € 69,00</t>
  </si>
  <si>
    <t>Bedrijfsafval, waanderweg 200, Emmen</t>
  </si>
  <si>
    <t>D09.000246; D09.003083; D09.003088</t>
  </si>
  <si>
    <t>D09.002387; D09.003091</t>
  </si>
  <si>
    <t>D09.003018; D09.003092</t>
  </si>
  <si>
    <t>Contractnummer CNT00160</t>
  </si>
  <si>
    <t>Contractnummer CNT00752</t>
  </si>
  <si>
    <t>D09.003093</t>
  </si>
  <si>
    <t>D08.003425; D09.003095</t>
  </si>
  <si>
    <t>D09.003096</t>
  </si>
  <si>
    <t>D09.003097</t>
  </si>
  <si>
    <t>D09.003098</t>
  </si>
  <si>
    <t>D09.003099</t>
  </si>
  <si>
    <t>D09.003100</t>
  </si>
  <si>
    <t>D09.003101</t>
  </si>
  <si>
    <t>D09.003102</t>
  </si>
  <si>
    <t>D08.005276; D09.003104</t>
  </si>
  <si>
    <t>D09.003075</t>
  </si>
  <si>
    <t>De weergegeven kosten betreffen de kosten over de periode 01-12-2008 t/m 28-02-2009</t>
  </si>
  <si>
    <t>De weergegeven kosten betreffen de kosten bij aanvang van het contract. Betreft jaarlijkse vergoeding voor de aansluiting op het openbaar brandmeldsysteem, jaarlijkse vergoeding voor de bediening en bewaking van de centrale apparatuur door de Regionale brandweer en jaarlijkse vergoeding voor het KPN verbindingsnetwerk. Tevens is er een eenmalige vergoeding van € 414,- betaald voor de aansluiting op het openbaar brandmeldsysteem.</t>
  </si>
  <si>
    <t>De jaarlijkse vergoedingen dienen direct bij aangaan van de overeenkomst voor de rest van het lopende kalenderjaar, daarna telkens per kalenderjaar vooruit te worden voldaan. Betalingen dienen uiterlijk binnen 30 dagen na factuurdatum te geschieden.</t>
  </si>
  <si>
    <t>Kenmerk KPN3104037</t>
  </si>
  <si>
    <t>Contractnummer 00142</t>
  </si>
  <si>
    <t>Contractnummer 00148</t>
  </si>
  <si>
    <t>Contractnummer 99596</t>
  </si>
  <si>
    <t>Contractnummer 00150</t>
  </si>
  <si>
    <t>Contractnummer 00152</t>
  </si>
  <si>
    <t>Contractnummer 00156</t>
  </si>
  <si>
    <t>Contractnummer 00160</t>
  </si>
  <si>
    <t>Contractnummer 00162</t>
  </si>
  <si>
    <t>Contractnummer 00168</t>
  </si>
  <si>
    <t>In de eerste maand van elk kwartaal brengt de Regiopolitie een voorschot in rekening aan de hulpverleningsdiensten voor de geleverde diensten. Na afloop van elk jaar vindt er een eindafrekening plaats. De hulpverleningsdiensten in de Meldkamer Drenthe zijn gehouden de Regiopolitie te voorzien van voldoende geldmiddelen om deze kwartaalnota's binnen 21 dagen na facturering te voldoen.</t>
  </si>
  <si>
    <t>Kenmerk SB2-106901/28</t>
  </si>
  <si>
    <t>ing. J. Vogelzang (Coördinator Handhaving); Mevr. N. Tuithof (Financieel Conctactpersoon); Telefoon 0348 - 48 74 13</t>
  </si>
  <si>
    <t>14 dagdelen</t>
  </si>
  <si>
    <t>Projectnummer P22050004</t>
  </si>
  <si>
    <t>De abonnemenstkosten worden bij vooruitbetaling voldaan. De facturering van werkzaamheden die op verzoek van de opdrachtgever buiten de normale werkuren worden verricht zal maandelijks geschieden.</t>
  </si>
  <si>
    <t>Contractnummer CD0049/211233582</t>
  </si>
  <si>
    <t>Contractnummer CD0048/211233029</t>
  </si>
  <si>
    <t>Contractnummer CD0218/411250407</t>
  </si>
  <si>
    <t>Contractnummer 61752/411250430</t>
  </si>
  <si>
    <t>Facturering vindt plaats na afwikkeling en afgifte of afvoer van het voertuig met opgave van de gegegevens vermeld onder het hoofd: Registratie. Op verzoek van de politie wordt een lijst van de voertuigen die nog in stalling staan overgelegd.</t>
  </si>
  <si>
    <t>De weergegeven kosten betreffen de kosten bij aanvang van het contract. Prijs komt neer op € 152,- per vierkante meter. Het bedrag is vrijgesteld van BTW. Jaarlijks bedragen de kosten € 42.560,-</t>
  </si>
  <si>
    <t>De huurprijs is per kwartaal bij vooruitbetaling verschuldigd, steeds voor of op de eerste dag van de periode waarop de betaling betrekking heeft. Verhuurder zal hiervoor tijdig een factuur indienen.</t>
  </si>
  <si>
    <t>Licentie Windows</t>
  </si>
  <si>
    <t>Norman Virus Control Licentie</t>
  </si>
  <si>
    <t>102367</t>
  </si>
  <si>
    <t>DataExpert BV</t>
  </si>
  <si>
    <t>Analyst's Notebook licentie</t>
  </si>
  <si>
    <t>Ondertekend door H.W. Brink</t>
  </si>
  <si>
    <t>Politie Academie; Maatwerk; De Kleiberg 15; 7312 SN Apeldoorn; Postbus 1201; 7301 BL Apeldoorn; Telefoon 055 - 53 97 364; Fax 055 - 53 97 287; Email maaatwerk@politieacademie.nl</t>
  </si>
  <si>
    <t>Tenzij bijzondere betalingsconditeis zijn overeengekomen, dient bijschrijving van het verschuldigde bedrag, zonder enige korting of compensatie te geschieden binnen 14 dagen na factuurdatum op de factuur vermelde (bank)rekening, tenzijn uitdrukkelijk anders overeengekomen en is vermeld op de factuur</t>
  </si>
  <si>
    <t>Contractnummer 20102134</t>
  </si>
  <si>
    <t>Ondertekend door Hans Kuijpers</t>
  </si>
  <si>
    <t>De weergegeven kosten betreft de prijs van inspectie en rapportage volgens norm ISSO 79</t>
  </si>
  <si>
    <t>ABN Amro 62 12 45 844</t>
  </si>
  <si>
    <t>Kenmerk 04au003267/Rdi/Pbe</t>
  </si>
  <si>
    <t>ICT-Service Coöperatie; Postbus 238; 3970 AE Driebergen; Zeisterweg 1; 3984 NH Odijk</t>
  </si>
  <si>
    <t>R. Dirkzwager; Telefoon 0343 - 52 50 42</t>
  </si>
  <si>
    <t>De garantiestelling voor het korps Drenthe € 1.745.865,-</t>
  </si>
  <si>
    <t>Projectnummer 90171</t>
  </si>
  <si>
    <t>Projectnummer 512</t>
  </si>
  <si>
    <t>Projectnummer 513</t>
  </si>
  <si>
    <t>Projectnummer 504</t>
  </si>
  <si>
    <t>Projectnummer 508</t>
  </si>
  <si>
    <t>Projectnummer 505</t>
  </si>
  <si>
    <t>Projectnummer 507</t>
  </si>
  <si>
    <t>Projectnummer 509</t>
  </si>
  <si>
    <t>ABN Amro 41 94 24 016; Postbank 86 022</t>
  </si>
  <si>
    <t>ING Bank 66 96 65 932; ABN Amro 41 57 20 761</t>
  </si>
  <si>
    <t>ABN Amro 57 07 06 440; Frieslandbank 29 66 08 335 / Rabobank 16 22 04 132 / ING Bank 65 18 90 322 / Postbank 72 31 655</t>
  </si>
  <si>
    <t>ABN Amro 57 11 52 899; Postbank 26 57 868</t>
  </si>
  <si>
    <t>Beschikkingsnummer 14891/0002</t>
  </si>
  <si>
    <t>Gemeente Meppel; Grote Oever 26; Postbus 501; 7940 AM Meppel; Email info@meppel.nl</t>
  </si>
  <si>
    <t>BNG 28 50 05 464</t>
  </si>
  <si>
    <t>Offertenummer 010/01/02</t>
  </si>
  <si>
    <t>De periodieke facturen dienen de gegevens te bevatten die zijn vastgelegd in het Bestek OT2000. Facturering vindt per Factureringsperiode, naar keuze van de Dienstafnemer confomr het Bestek OT2000, achteraf plaats. Bij betaling na 30 dagen na de factuurdatum wordt het factuurbedrag verhoogd met een bedrag ter grootte van de wettelijke rente.</t>
  </si>
  <si>
    <t>Ondertekend door dhr. W. Cnossen</t>
  </si>
  <si>
    <t>De weergegeven kosten komen niet overeen met de kosten weergegeven in het contract, € 493,00 per jaar. Naar alle waarschijnlijkheid is laatstgenoemd bedrag geïndexeerd.</t>
  </si>
  <si>
    <t xml:space="preserve">Gebruiker dient factuur binnen 30 dagen na factuurdatum te voldoen. </t>
  </si>
  <si>
    <t>Overeenkomstnummer 58671</t>
  </si>
  <si>
    <t>Overeenkomstnummer 58829</t>
  </si>
  <si>
    <t>De weergegeven kosten zijn de kosten met ingang van het eerste contractjaar.</t>
  </si>
  <si>
    <t>Stadswacht Hoogeveen</t>
  </si>
  <si>
    <t>Projectnummer 506</t>
  </si>
  <si>
    <t>Projectnummer 510</t>
  </si>
  <si>
    <t>Sedgwick</t>
  </si>
  <si>
    <t>Ascom</t>
  </si>
  <si>
    <t>Sneep</t>
  </si>
  <si>
    <t>NV Rendo</t>
  </si>
  <si>
    <t>Ajax-Chubb</t>
  </si>
  <si>
    <t>Ahrend Office Products</t>
  </si>
  <si>
    <t>1 maal per jaar mechanische onderhoudsbeurt</t>
  </si>
  <si>
    <t>Contractnummer 0948.0038.001</t>
  </si>
  <si>
    <t>Ondertekend door ing. C.G.A.M. Meereboer (Hoofd afdeling Drenthe en Overijssel)</t>
  </si>
  <si>
    <t>Brengservice post, Tuinstraat 17, Assen</t>
  </si>
  <si>
    <t>Haalservice post, Vreding 1, Emmen</t>
  </si>
  <si>
    <t>Brengservice post, Vreding 1, Emmen</t>
  </si>
  <si>
    <t>Haal- en brengservice post, Randweg 5, Zuidlaren</t>
  </si>
  <si>
    <t>Weergegeven kosten zijn de tarieven uit de tarievenbrochure van het jaar 2005</t>
  </si>
  <si>
    <t>Dagelijks post halen</t>
  </si>
  <si>
    <t>Dagelijks post brengen</t>
  </si>
  <si>
    <t>De waarde van de beschikking bedraagt voor het tijdsvak 01-01-2001 t/m 31-12-2004 € 487.813. De totaalwaarde van de aanslag (de weergegeven kosten) is inclusief die van de Molenstraat (locatie zendmast)</t>
  </si>
  <si>
    <t>Contract is beëindigd</t>
  </si>
  <si>
    <t>Contractnummer 021217</t>
  </si>
  <si>
    <t xml:space="preserve">Cabling &amp; Facilities System (Applidata). Hoogeveen </t>
  </si>
  <si>
    <t>F.J. Heeres (voorzitter stuurgroep) en J.J. Hoogendoorn (Algemeen Directeur)</t>
  </si>
  <si>
    <t>Ondertekend door F.C.P. Bakker</t>
  </si>
  <si>
    <t>voorbereiding invoering CMS Basaal</t>
  </si>
  <si>
    <t>Service</t>
  </si>
  <si>
    <t>Huur</t>
  </si>
  <si>
    <t>Verhuur</t>
  </si>
  <si>
    <t>Verzekering</t>
  </si>
  <si>
    <t>OCM01522/4.03</t>
  </si>
  <si>
    <t>Vodafone Libertel N.V.</t>
  </si>
  <si>
    <t>OT2000/Perceel 2 Mobiele telefonie en direct gerelateerde diensten.</t>
  </si>
  <si>
    <t>Provinciale Bibliotheek centrale Drenthe</t>
  </si>
  <si>
    <t>Huur Prins Clauslaan 4, De Wijk</t>
  </si>
  <si>
    <t>Elektriciteitlevering</t>
  </si>
  <si>
    <t>OCM2003-2299/4.1</t>
  </si>
  <si>
    <t>Dienst Vodafone Corporate Data Connect (tbv betaalautomaten)</t>
  </si>
  <si>
    <t>Kilometerregistratiesysteem</t>
  </si>
  <si>
    <t>Mantelovereenkomst Meubilair</t>
  </si>
  <si>
    <t>Gemeente Zuidlaren</t>
  </si>
  <si>
    <t>Koop / huur = KS; Bonnummer 00009043; Datum 30-05-2005; Debiteurnummer 0202882; Ordernummer 00010995; Verkoper ED</t>
  </si>
  <si>
    <t>Koop / Huur = KS; Bonnummer 00009095; Datum 03-06-2005; Debiteurnummer 0202882; Ordernummer 00011077; Verkoper PD</t>
  </si>
  <si>
    <t>De weergegeven kosten zijn de kosten voor de periode 01-01-2009 tot en met 31-12-2009.</t>
  </si>
  <si>
    <t>De betaling zal geschieden binnen 30 dagen na factuurdatum. Indien een betalinsgtermijn van 60 dagen nette na factuurdatum wordt overschreden zal er een leverstop worden ingesteld. Dit houdt in dat men niet eerder storingen etc. verhelpt dan wanneer de factuur betaalt is.</t>
  </si>
  <si>
    <t>De weergegeven kosten zijn is de prijs per koeler per jaar zoals weergegeven in de overeenkomst van 13-07-2005.</t>
  </si>
  <si>
    <t>Betaling dient te geschieden binnen 14 dagen na factuurdatum. Vanaf de dag volgend op de dag waarop de betalingstermijn is verstreken, zonder dat daarvoor ingebrekestelling is vereist, rente verschuldingd van 2% per maand of gedeelte daarvan alsmede de inning verband houdende en buitengerechtelijke (incasso)kosten (tenminste 15% van het betreffende bedrag)</t>
  </si>
  <si>
    <t>Betaling dient te geschieden binnen 30 dagen na ontvangst van de factuur. De werkzaamheden worden maandelijks gefactureerd. Alle kosten vallende op inning zowel gerechtelijke als buitengerechtelijke zijn voor rekening van de inrichting.</t>
  </si>
  <si>
    <t>1x per week</t>
  </si>
  <si>
    <t>De weergegeven kosten zijn de kosten tot en met 21-12-2005</t>
  </si>
  <si>
    <t>Betaling dient te geschieden binnen 30 dagen na ontvangst van de factuur.</t>
  </si>
  <si>
    <t>De weergegeven kosten bedragen de prijzen per 01-01-2008</t>
  </si>
  <si>
    <t>Kosten dienen bij vooruitbetaling per de eerste van elke kalendermaand te worden overgemaakt.</t>
  </si>
  <si>
    <t>28 50 78 860</t>
  </si>
  <si>
    <t>Huur 't Brughuus Valthermond</t>
  </si>
  <si>
    <t>Noordelijke Tolkencommissie; Postbus 200; 9400 AE Assen; Telefoon 0592 - 33 95 77; Fax 0592 - 33 93 46</t>
  </si>
  <si>
    <t>Mevr. A Oosting (Secretariaat)</t>
  </si>
  <si>
    <t xml:space="preserve">D08.003575 </t>
  </si>
  <si>
    <t>Ondertekend door Anita de Haan (Sales/Service-coördinator)</t>
  </si>
  <si>
    <t>E. Everts</t>
  </si>
  <si>
    <t>4x per week</t>
  </si>
  <si>
    <t>Contractnummer DMS-OP-688</t>
  </si>
  <si>
    <t>Referentie A250.007</t>
  </si>
  <si>
    <t>MTU Detroit Diesel Benelux B.V.; Merwedestraat 86; 3313 CS Dordrecht; Postbus 108; 3300 AC Dordrecht; Telefoon +31 (0)78 - 63 95 777; Fax +31 (0)78 - 61 48 971</t>
  </si>
  <si>
    <t>D. de Wit; Telefoon +31 (0)78 - 63 95 761; Fax +31 (0)78 - 61 48 971; Email dico.dewit@mtudd-benelux.com</t>
  </si>
  <si>
    <t>De weergegeven kosten zijn de kosten voor de printunit/netwerkkaart, finisher en ict. Ook worden er kosten per afdruk in rekening gebracht, € 0,0102 per afdruk.</t>
  </si>
  <si>
    <t>De weergegeven kosten zijn de kosten voor de print/scan en de netwerkkaart. Ook worden er kosten per afdruk in rekening gebracht, € 0,0102 per afdruk.</t>
  </si>
  <si>
    <t>UPS Systems MGE B.V.; Postbus 343; 4130 EH Vianen</t>
  </si>
  <si>
    <t>Dhr. Kallenberg</t>
  </si>
  <si>
    <t>Weergegven prijs is exclusief BTW</t>
  </si>
  <si>
    <t>Facturatie dient vooraf te geschieden, aan het begin van de looptijd</t>
  </si>
  <si>
    <t>Onderhoud No Break-systeem</t>
  </si>
  <si>
    <t>Betreft 3 Galaxy 5000 met serienummer 1P0H330A1 (etage 13), 1P0J1021C (etage 8) en 1P0J1021D (parkeergarage NSA) en 1 Galaxy 3000 met serienummer 730J100NP (etage 1)</t>
  </si>
  <si>
    <t>0734</t>
  </si>
  <si>
    <t>D10.001323</t>
  </si>
  <si>
    <t>SM_100128_1259/v2</t>
  </si>
  <si>
    <t>Stephan Miegies</t>
  </si>
  <si>
    <t>Klaas Spreen</t>
  </si>
  <si>
    <t>Onderhoud CityGis meldkamer software</t>
  </si>
  <si>
    <t>D09.002375; D08.005057; D08.003773; D08.004753; D08.000557</t>
  </si>
  <si>
    <t>0735</t>
  </si>
  <si>
    <t>D08.003801</t>
  </si>
  <si>
    <t>031507114484</t>
  </si>
  <si>
    <t>031506112368</t>
  </si>
  <si>
    <t>031506112367</t>
  </si>
  <si>
    <t>Essent (NV VAM); Vamweg 7; 9418 TM Wijster; Postbus 5; 9418 ZG Wijster</t>
  </si>
  <si>
    <t>Rink Jutstra (medewerker Commerciële Ondersteuning)</t>
  </si>
  <si>
    <t>Het bijbehorende tarief is € 145,- per ton excl. BTW en eenmalige handelingskosten van € 165,- excl. BTW</t>
  </si>
  <si>
    <t>Het bijbehorende tarief is € 150,- per ton excl. BTW en eenmalige handlingkosten van € 165,- excl. BTW</t>
  </si>
  <si>
    <t>Afvalstroomnummers Voeding- en genotmiddelen TI en RA (klein)</t>
  </si>
  <si>
    <t>Afvalstroomnummers Voeding- en genotmiddelen TI en RA (groot)</t>
  </si>
  <si>
    <t>Afvalstroomnummer Afval ter vernietiging GAVI</t>
  </si>
  <si>
    <t>0736</t>
  </si>
  <si>
    <t>0737</t>
  </si>
  <si>
    <t>D08.000872</t>
  </si>
  <si>
    <t>E. Schrik</t>
  </si>
  <si>
    <t>Licentie HR Beaufort</t>
  </si>
  <si>
    <t>D09.002230; D07.003462 (indexering)</t>
  </si>
  <si>
    <t>D08.003832; D08.00950</t>
  </si>
  <si>
    <t>0738</t>
  </si>
  <si>
    <t>D08.004309; D08.001759 (reactie op voorstel)</t>
  </si>
  <si>
    <t>059.8.7013</t>
  </si>
  <si>
    <t>Wolter &amp; Dros; Postbus 390; 9700 AJ Groningen</t>
  </si>
  <si>
    <t>N. Hoeksma</t>
  </si>
  <si>
    <t>Weergegeven kosten betreffen de kosten voor het jaar 2008, excl. BTW. In de reactie door Wim de Vos is aangegeven dat het bedrag € 1.000,- lager dient uit te vallen omdat het onderhoud aan de close in boilers komt te vervallen.</t>
  </si>
  <si>
    <t>Preventief onderhoud W-installaties</t>
  </si>
  <si>
    <t>Jaarlijkse reinigins- en controlebeurt</t>
  </si>
  <si>
    <t>0739</t>
  </si>
  <si>
    <t>D09.003075; D10.001280</t>
  </si>
  <si>
    <t>Voorheen had u de mogelijkheid om te kiezen voor een tweemaandelijkse-, kwartaal- of jaarfacturatie. Deze mogelijkheden komen per 1 juli 2010 te vervallen. De standaard betaalfrequentie is dan maandelijks. Per 1 juli 2010 is de nieuwe betalingstermijn 14 dagen, indien u via acceptgiro betaalt. Indien u via automatische incasso betaalt, is de betalingstermijn bij inning vervallen. De administratieve kosten bij een herinnering bedragen € 2,50 en bij een aanmaning € 7,50.</t>
  </si>
  <si>
    <t>D07.003400; D10.001191</t>
  </si>
  <si>
    <t>0740</t>
  </si>
  <si>
    <t>0741</t>
  </si>
  <si>
    <t>D10,001156</t>
  </si>
  <si>
    <t>Onderhoud video observatiesysteem</t>
  </si>
  <si>
    <t>Regionale Ambulance Voorziening Drenthe</t>
  </si>
  <si>
    <t>Rentokil</t>
  </si>
  <si>
    <t>Ricoh Nederland</t>
  </si>
  <si>
    <t>RWE Energy Nederland</t>
  </si>
  <si>
    <t>Siemens Nederland</t>
  </si>
  <si>
    <t>Teleguard</t>
  </si>
  <si>
    <t>TNT Post</t>
  </si>
  <si>
    <t>Van Gansewinkel Nederland</t>
  </si>
  <si>
    <t>Ventus Vastgoed</t>
  </si>
  <si>
    <t>Van der Heide Bliksembeveiliging</t>
  </si>
  <si>
    <t>Politie Academie / overige Poltie</t>
  </si>
  <si>
    <t>Ordina Consulting</t>
  </si>
  <si>
    <t>Vodafone Libertel</t>
  </si>
  <si>
    <t>Watercompany International</t>
  </si>
  <si>
    <t>Ziggo</t>
  </si>
  <si>
    <t xml:space="preserve">Winterhur Schadeverzekeringen </t>
  </si>
  <si>
    <t>D09.002231; D10.000738</t>
  </si>
  <si>
    <t>D09.002307; D09.004399; D10.000320 (beëindiging); D10.000613</t>
  </si>
  <si>
    <t>D09.002391; D09.003094; D07.003230; D08.005590; D07.003229</t>
  </si>
  <si>
    <t>D09.002385; D09.003094; D07.003230; D08.005590; D07.003229</t>
  </si>
  <si>
    <t>De weergegeven kosten zijn exclusief BTW en exclusief een kantooropslag voor niet-specificeerbare kosten ad 6%.</t>
  </si>
  <si>
    <t>De weergegeven kosten komen voort uit de aangeleverde gegevens. Deze kosten komen niet overeen met de prijs in het contract. Daar staat de prijs overigens nog in guldens.</t>
  </si>
  <si>
    <t>De waarde van de beschikking bedraagt voor het tijdsvak 01-01-2001 t/m 01-01-2005 € 2.514.396.</t>
  </si>
  <si>
    <t>FAC 064/2002; Licentienummer 86790900</t>
  </si>
  <si>
    <t>Powertec Dieselservices; Postbus 65; 1430 AB Aalsmeer; Aarbergerweg 9 C; 1435 CA Rijsenhout; Telefoon 0297 219 700; Fax 0297 219 799; Email info@powertec.nl</t>
  </si>
  <si>
    <t>Cabling &amp; Facilities System (Applidata). Meppel</t>
  </si>
  <si>
    <t>Cabling &amp; Facilities System (Applidata). Emmen</t>
  </si>
  <si>
    <t>Ordernummer 058557</t>
  </si>
  <si>
    <t>Ordernummer 058559</t>
  </si>
  <si>
    <t>Ordernummer 058560</t>
  </si>
  <si>
    <t>Ordernummer 058562</t>
  </si>
  <si>
    <t>Ordernummer 058563</t>
  </si>
  <si>
    <t>Ordernummer 058565</t>
  </si>
  <si>
    <t>Ordernummer 058569</t>
  </si>
  <si>
    <t>Ordernummer 058570</t>
  </si>
  <si>
    <t>Onbepaald</t>
  </si>
  <si>
    <t>Logicx de Vries</t>
  </si>
  <si>
    <t>Huur A.G.H. Fokkerstraat 6-8, Assen.</t>
  </si>
  <si>
    <t>Automatische deur Tuinstraat 17, Assen.</t>
  </si>
  <si>
    <t>Drumfanfare Politie Drenthe subsidie toekenning.</t>
  </si>
  <si>
    <t>Wapeninspecties convenant</t>
  </si>
  <si>
    <t>Ongevallenverzekering</t>
  </si>
  <si>
    <t>Rechtsbijstandverzekering voor werknemers.</t>
  </si>
  <si>
    <t>D08.004794</t>
  </si>
  <si>
    <t>Kenmerk convenant</t>
  </si>
  <si>
    <t>Betaling dient plaats te vinden binnen 21 dagen na factuurdatum</t>
  </si>
  <si>
    <t>Zoeken op natuurlijke personen</t>
  </si>
  <si>
    <t>De weergegeven kosten betreffend de kosten bij aanvang van het contract. Prijs is exclusief BTW.</t>
  </si>
  <si>
    <t>De weergegeven kosten betreffen de kosten bij aanvang van het contract. De koten voor het gebruik van elektriciteit, gas, water, verwarming en eventueel centraal antennesysteem, met inbegrip van meterhuur en de kosten van de aansluiting, zijn voor rekening van huurder</t>
  </si>
  <si>
    <t>Huuovereenkomst</t>
  </si>
  <si>
    <t>D08.003797</t>
  </si>
  <si>
    <t>Contract-ID 2415</t>
  </si>
  <si>
    <t>Inlichtingen B. Kokke; Telefoon (038) 46 95 248</t>
  </si>
  <si>
    <t>43 39 41 049; Postbank 82 48 390</t>
  </si>
  <si>
    <t>Signaallevering</t>
  </si>
  <si>
    <t>Huur van object is per 01-05-2008 opgezegd</t>
  </si>
  <si>
    <t>2x per week</t>
  </si>
  <si>
    <t>De weergegeven kosten betreffen de kosten per april 2007, bestaande uit de kale huur en voorschot op de servicekosten. De totale huurpijs per jaar (excl. Voorschot servicekosten) bedraagt € 98.510,63</t>
  </si>
  <si>
    <t>Rabobank 31 01 25 901</t>
  </si>
  <si>
    <t>1310_Basiseenheid Assen Noord / Aa en Hunze; 79440_Regionale huisvesting?</t>
  </si>
  <si>
    <t>Gelpenberg 17, Zweeloo</t>
  </si>
  <si>
    <t>Vanaf 1 januari 2007 zal er geen huurprijs meer in rekening worden gebracht, wat inhoudt dat de koeler gratis in bruikleen ter beschikking wordt gesteld. Dit betekent dat artikelen 3 en 4 (mbt de kortingsregeling) niet meer van kracht zijn. De andere bepalingen van de huurovereenkomst blijven onverminderd van kracht.</t>
  </si>
  <si>
    <t>Overeenkomst per 25-01-2007 beëindigd</t>
  </si>
  <si>
    <t>D07.002405</t>
  </si>
  <si>
    <t>Jantina Russchen (Journalist)</t>
  </si>
  <si>
    <t>Ondertekend door F.C.P. Bakker; P. Dol</t>
  </si>
  <si>
    <t>Afspraken artikel NRE</t>
  </si>
  <si>
    <t>D08.002453</t>
  </si>
  <si>
    <t>Contractnummer HS06199-00</t>
  </si>
  <si>
    <t>Het bedrijf is bevoegd aan het begin van de termijn, waarover moet worden betaald, haar factuur bij de cliënt in te dienen. In dat geval is de cliënt verplicht tot betaling binnen 30 dagen na factuurdatum. In alle andere gevallen is de cliënt verplicht tot betaling binnen 14 dagen na factuurdatum.</t>
  </si>
  <si>
    <t>dhr. J. Hakkeling (secrataris)</t>
  </si>
  <si>
    <t>D08.004847</t>
  </si>
  <si>
    <t>Referentie AM/MB</t>
  </si>
  <si>
    <t>Referentie AM/MB/2661</t>
  </si>
  <si>
    <t>Sandy Martens</t>
  </si>
  <si>
    <t>ABN Amro 49 02 42 790</t>
  </si>
  <si>
    <t>Contractnummer O99525</t>
  </si>
  <si>
    <t>Ondertekend door mevrouw A.B. Dijkhuis (Adjunct-Directeur)</t>
  </si>
  <si>
    <t>De betaling dient te geschieden binnen 30 dagen na factuurdatum</t>
  </si>
  <si>
    <t>De Brinkhof; Brink 1; 9331 AA Norg; Telefoon 0592 - 67 55 55; Fax 0592 - 67 55 56</t>
  </si>
  <si>
    <t>Ondertekend door dhr. J. Verkerk (Burgemeester Gemeente Noordenveld)</t>
  </si>
  <si>
    <t>Ondertekend door dhr. J.H.M. van den Bergh</t>
  </si>
  <si>
    <t>GrassAir Compressoren B.V.; Postbus 316; 5340 AH Oss; Galliërsweg 27; 5349 AT Oss; Telefoon 0412 - 63 29 56; Fax 0412 - 63 97 65</t>
  </si>
  <si>
    <t>Dhr. B. Kuipers (Contactpersoon GrassAir); Telefoon 06 - 53 74 86 71</t>
  </si>
  <si>
    <t>ABN Amro 52 38 91 318</t>
  </si>
  <si>
    <t>1 onderhoudsbeurt per jaar per product</t>
  </si>
  <si>
    <t>Kenmerk rpdsmf/bb/1301</t>
  </si>
  <si>
    <t>KPN Telecom; Schepersmaat 4; 9405 TA Assen; Telefoon (0592) 32 62 62; Fax (0592) 32 61 28; Postbus 24000; 9400 HE Assen</t>
  </si>
  <si>
    <t>Debiteurnummer 020882</t>
  </si>
  <si>
    <t>De weergegeven kosten betreffen de kosten voor de periode 20-04-2004 t/m 19-05-2004 (Factuurnummer 0205671)</t>
  </si>
  <si>
    <t>Deelovereenkomst CD0231</t>
  </si>
  <si>
    <t>Ondertekend door W. Cnossen (Account manager)</t>
  </si>
  <si>
    <t>De weergegeven kosten betreffen de kosten per ingangsdatum van het contract. Prijs is exclusief BTW.</t>
  </si>
  <si>
    <t>Dräger Safety Nedeland B.V.; Postbus 310; 2700 AH Zoetermeer; Edisonstraat 53; 2723 RS Zoetermeer; Telefoon (31) (0)79 - 34 44 777; Fax (31) (0)79 - 34 44 790; Email draeger@draeger.nl</t>
  </si>
  <si>
    <t>Peter Turfboer</t>
  </si>
  <si>
    <t>De kosten worden per maand achteraf en gespecificeerd in rekening gebracht.</t>
  </si>
  <si>
    <t>Chauffeursdiensten 2009 tbv korpschef</t>
  </si>
  <si>
    <t>Aansluitovereenkomst</t>
  </si>
  <si>
    <t>Ondertekend door M.A. Fluitsma (Team Manager Public Safety); H. Grafbruch (Business Administrator)</t>
  </si>
  <si>
    <t>De weergegeven kosten betreffen de jaarlijkse vergoedingen (prijspeil 2008). Daarnast dient er een eenmalige vergoeding à  449,00 te worden betaald voor de aansluiting op het openbaar brandmeldsysteem</t>
  </si>
  <si>
    <t>Contractnummer S02148</t>
  </si>
  <si>
    <t>D08.003007</t>
  </si>
  <si>
    <t>De door huurder te verrichten betalingen aan verhuurder zijn in één bedrag bij vooruitbetaling verschuldigd in achtereenvolgende betaalperiode(n) (is 1 kalendermaand) en moet voor op op de eerste dag van de periode waarop de betalingen betrekking hebben volledig zijn voldaan</t>
  </si>
  <si>
    <t>Offertenummer 907-A-04-AB</t>
  </si>
  <si>
    <t>Nummer 781160-001</t>
  </si>
  <si>
    <t>Contractnummer 040117</t>
  </si>
  <si>
    <t>Toegangscontrolesysteem</t>
  </si>
  <si>
    <t>A. de Boer Groentotaal</t>
  </si>
  <si>
    <t>Ajax Brandbeveiliging</t>
  </si>
  <si>
    <t>Applidata Software</t>
  </si>
  <si>
    <t>AREA Reiniging</t>
  </si>
  <si>
    <t>B&amp;G Hekwerk</t>
  </si>
  <si>
    <t>BAM Techniek</t>
  </si>
  <si>
    <t>Besam Nederland</t>
  </si>
  <si>
    <t>Biobeheer</t>
  </si>
  <si>
    <t>Ondertekend door W. van Zantvoort (Directeur)</t>
  </si>
  <si>
    <t>Weergegeven prijs is prijspeil van 2009 en excl. BTW. Het eventueel naspannen van veiligheidssysteem zal uitgevoerd worden tegen een extra vergoeding van € 50,00 per systeem</t>
  </si>
  <si>
    <t>VTD Nederland factureert elk jaar na uitvoering inspectie</t>
  </si>
  <si>
    <t>ABN Amro 46 26 77 273</t>
  </si>
  <si>
    <t>Inspectie valbeveiliging, dakinrichting en toegangsvoorziening</t>
  </si>
  <si>
    <t>D09.002215</t>
  </si>
  <si>
    <t>D09.002216</t>
  </si>
  <si>
    <t>D09.002217</t>
  </si>
  <si>
    <t>D09.002218</t>
  </si>
  <si>
    <t>D09.002219</t>
  </si>
  <si>
    <t>D09.002220</t>
  </si>
  <si>
    <t>D09.002221</t>
  </si>
  <si>
    <t>D09.002222</t>
  </si>
  <si>
    <t>D09.002223</t>
  </si>
  <si>
    <t>D09.002224</t>
  </si>
  <si>
    <t>D09.002227</t>
  </si>
  <si>
    <t>D09.002228</t>
  </si>
  <si>
    <t>Ondertekend door W.J.M. Vellings, MOI (Korpschef Politieregio Limburg Zuid; Portefeuillehouder C2000 Politie)</t>
  </si>
  <si>
    <t>Specifieke Gunning Mobiele Communicatie</t>
  </si>
  <si>
    <t>Koning &amp; Hartman B.V.; Energieweg 1; Postbus 5080; 2600 GB Delft; Telefoon 015 260 99 06; Fax 015 261 91 94; Email info@koningenhartman.com</t>
  </si>
  <si>
    <t>F. Swart (Senior Sales Desk Representative, Telecom Solutions)</t>
  </si>
  <si>
    <t>Cen E Bankiers 69 94 03 383</t>
  </si>
  <si>
    <t>MTH800 portofoons</t>
  </si>
  <si>
    <t>D08.003700</t>
  </si>
  <si>
    <t>Offertenummer CQ-NLIDJ01360</t>
  </si>
  <si>
    <t>Ondertekend door M. de Vries (Service Adviseur); Telefoon 0318 - 698969; Email martin.devries@besam.nl</t>
  </si>
  <si>
    <t>De weergegeven kosten (prijspeil 2008) zijn exclusief BTW</t>
  </si>
  <si>
    <t>Ahrend Office Products B.V.; Postbus 2400; 3430 EA Nieuwegein; Celsiuslaan 1; Telefoon +31 (030) - 60 20 200; Fax +31 (030) - 60 20 445; Email Aopverkoop@ahrend.com</t>
  </si>
  <si>
    <t>VELD_AANBESTEDINGSVORM</t>
  </si>
  <si>
    <t>De prijs zoals in de overeenkomst bedoeld bestaat uit de Commodityprijs, excl. Verplichte heffingen en het Transporttarief. De vaste commodityprijs in €ct / Nm^3 wordt steeds per jaar vastgesteld. De commodityprijs is de volledige vergoeding voor de levering van gas onder de overeenkomst doch is excl. BTW en andere verplichte heffingen. Het transporttarief voor aansluitingen die op uurbasis wordt gemeten zal luiden in € en wordt berekend en bepaald per aansluiting</t>
  </si>
  <si>
    <t>Koopovereenkomst AC0609</t>
  </si>
  <si>
    <t>Ondertekend door Margo Wongsoredjo (Customer Care Center); Doorkiesnummer (030) 297 88 45; Fax (030) 297 84 00</t>
  </si>
  <si>
    <t>E. Manusiwa</t>
  </si>
  <si>
    <t>De aanschafprijs van de onderzetkast is € 355,50 inclusief relatiekorting</t>
  </si>
  <si>
    <t>45 65 34 598</t>
  </si>
  <si>
    <t>De weergegeven kosten betreffen de kosten bij aanvang van het contract, bestaande uit de kosten voor de huur à € 20,42 en kosten voor onderhoud à € 24,08. Daarnaast is een borg van € 180,00 in rekening gebracht.</t>
  </si>
  <si>
    <t>De huur en onderhoudsprijzen zijn per maand weergegeven en dienen jaarlijks bij vooruit betaald te worden.</t>
  </si>
  <si>
    <t>De jaartarieven zijn voor het eerst verschuldigd op de ingangsdatum van deze overeenkomst. Daarna geschiedt de betaling van de verschuldigde tarieven telkens voor of uiterlijk op de eerste dag van ieder nieuw contractjaar. De niet door de overeenkomst gedekte werkzaamheden zullen op basis van nacalculatie worden berekend. Regiopolitie Drenthe zal tareiven en eventuele toeslagen binnen 30 dagen na ontvangst van betreffende factuur aan opdrachtnemer betalen</t>
  </si>
  <si>
    <t>Prijs staat in het contract nog aangegeven in guldens!!!!!! Op alle werkdagen buiten kantooruren geldt een toeslag avn 50%. Op zon- en feestdagen een toeslag van 100%</t>
  </si>
  <si>
    <t>Bumicom Telecommunicatie B.V.; Koninginnegracht 78; 2514 AH Den Haag</t>
  </si>
  <si>
    <t>De weergegeven kosten is de te betalen prijs voor het jaar 2005 (inclusief BTW)</t>
  </si>
  <si>
    <t>ABN Amro 48 58 02 880</t>
  </si>
  <si>
    <t>Berko Wijchen B.V.; Havenweg 14; Postbus 6600 AA Wijchen; Telefoon (024) 641 11 11; Fax (024) 642 15 72; Filiaal Assen; Winkler Prinsstraat 9; 9403 AZ Assen</t>
  </si>
  <si>
    <t>Ondertekend door T. Gosliga (Afdeling Technische Dienst)</t>
  </si>
  <si>
    <t>Ten tijde van de overeenkomst gelden de prijzen zoals deze in bijlage 1 van het contract beschreven staan.</t>
  </si>
  <si>
    <t>De prijs en/of tarieven zullen overeenkomstig het bepaalde in de Bestelling, in tweevoud worden gefactureerd. De betalingstermijn bedraagt 30 kalenderdagen na ontvangst van de factuur</t>
  </si>
  <si>
    <t>Ondertekend door F.W.P. Scholten</t>
  </si>
  <si>
    <t>Ondertekend door E.R.M. van Sommen; Contactpersoon van Nederlands Politie Instituut</t>
  </si>
  <si>
    <t>Afhankelijk van bestelling</t>
  </si>
  <si>
    <t>Kenmerk 20021113B1246/RvO/bvp</t>
  </si>
  <si>
    <t>Contractnummer ASN16005/0407/brs/sc01</t>
  </si>
  <si>
    <t>Contractnummer B2002-013</t>
  </si>
  <si>
    <t>1 maal per jaar preventief onderhoud</t>
  </si>
  <si>
    <t>Contractnummer 00169</t>
  </si>
  <si>
    <t>Prijs staat in het contract nog aangegeven in guldens!!!!!!</t>
  </si>
  <si>
    <t>Hondenoefenterrein Emmen Schietbaanbosje</t>
  </si>
  <si>
    <t>Huurcontract</t>
  </si>
  <si>
    <t>Vergunning</t>
  </si>
  <si>
    <t>Facturen dienen betaald te worden binnen 30 dagen na factuurdatum. Bij achterstallige betaling behoudt de divisie Logistiek, na schriftelijke ingebrekestelling en het gunnen van een redelijke termijn om alsnog te betalen, zich het recht voor, over te gaan tot wettelike invordering. Alle kosten, die daaraan verbonden zijn, worden verhaald op de opdrachtgever.</t>
  </si>
  <si>
    <t>Winterthur Schadeverzekeringen Maatschappij N.V.; Prinses Irenestraat 33; 1077 WV Amsterdam; Postbus 83000; 1080 AA Amsterdam; Telefoon (020) 4 411 590; Fax (020) 5 411 456; Email roy.steenbergen@winterhur.nl</t>
  </si>
  <si>
    <t>Kenmerk GB/Sch</t>
  </si>
  <si>
    <t>De huurder verplicht zich de huursom per jaar vooraf te betalen, binnen 14 dagen na de plaatsingsdatum.</t>
  </si>
  <si>
    <t>Wisselperiode van 24 maanden</t>
  </si>
  <si>
    <t>Referentie GvP/AS/1129</t>
  </si>
  <si>
    <t>Facturering geschiedt per kalendermaand op basis van het door de betreffende medewerker bij opdrachtgever gewerkte uren. Betaling van de facturen van Ordina dient te geschieden binnen 20 dagen na factuurdatum.</t>
  </si>
  <si>
    <t>Dienstverlening project beleidsondersteuning MKD</t>
  </si>
  <si>
    <t>Gemiddeld 8 uur per week</t>
  </si>
  <si>
    <t>1x onderhoud per jaar (inclusief remote-service)</t>
  </si>
  <si>
    <t>De weergegeven kosten komen voort uit de aangeleverde gegevens. Deze kosten komen echter niet overeen met de kosten vermeld in het contract.</t>
  </si>
  <si>
    <t>Kenmerk 07/00207</t>
  </si>
  <si>
    <t>Orderbevestiging</t>
  </si>
  <si>
    <t>Klantnummer 1188810</t>
  </si>
  <si>
    <t>Weergegeven kosten betreft het voorschotbedrag inclusief REB, BTW en heffingskorting</t>
  </si>
  <si>
    <t>raadhuissstraat 1, zuidwolde</t>
  </si>
  <si>
    <t>Energie aansluiting</t>
  </si>
  <si>
    <t>Geschat gebruik aansluiting enkel verbruik 15106 kWh per jaar</t>
  </si>
  <si>
    <t>Bas van den Heuvel (Algemeen Directeur); Telefoon 0345-5644000/06-26340935; Email bvdheuvel@source.nl &amp; Mark Bouwhuizen (Directeur Contractbeheer); Telefoon 06-55138180; Email mbouwhuizen@source.nl &amp; Ted van der Gun (Directeur Detachering/Account Manager); Telefoon 06-29541404; Email tvdgun@source.nl &amp; Thirza Groothuis (Resource Manager); Telefoon 06-21553027; Email tgroothuis@source.nl &amp;Robert Wils (Resource Manager); Email rwils@source.nl &amp; Francis Ducaat (Administratie); Email fducaat@source.nl</t>
  </si>
  <si>
    <t>Peter Gram (Account Director); Telefoon 070-3756000; Email peter.gram@logica.com &amp; Robert van den Berg (Delivery Director); Email robert.van.den.berg@logica.com &amp; Janco Kanis (Deliverymanager); Email janc.kanis@logica.com</t>
  </si>
  <si>
    <t>Edward Clarenbach (Accountregisseur Politie); Telefoon 030-663 7266/06-46085269; Email edward.clarenbach@ordina.nl &amp; Theo Feenstra (Accountmanager vtsPN); Telefoon 06-20603459; Email theo.feenstra@ordina.nl &amp; Andre Kuhn (Allocatiedesk); Telefoon 030 - 663 7265/06-55880865; Email aanvragen.public@ordina.nl &amp; Michiel van Lopik (Marktdirecteur Public; lid Management Team Ordina Nederland); Telefoon 030 - 663 7266/06-21526536; Email michiel.van.lopik@ordina.nl &amp; Peter de Kruijff (Business Unit Manager) Telefoon 030 - 663 8315/06-54272943; Email peter.de.kruijff@ordina.nl</t>
  </si>
  <si>
    <t>Ondertekend door M.W.J.M. de Meijer (CEO)</t>
  </si>
  <si>
    <t>Ondertekend door Dhr. Drs. A.L. Commandeur (Directeur)</t>
  </si>
  <si>
    <t>Ondertekend Dhr. J.C. Breedijk (Directeur Sector Public)</t>
  </si>
  <si>
    <t>Arno Pronk (General Manager); Telefoon 06-53953820; Email arno.pronk@its.bariton.nl &amp; Oscor Wagemakers (Manager Client Services); Telefoon 030-6020050; Email oscar.wagemakers@its.bariton.nl &amp; Laura Theesing (Contractbeheerder); Telefoon 030-6020050; Email laura.theesing@its.bariton.nl &amp; Nely van de Velden (Administrateur); Telefoon 030-6020053; Email nely.van.de.velden@its.bariton.nl</t>
  </si>
  <si>
    <t>Ondertekend door Dhr. J.H.M. Simons (Directeur Sector Public)</t>
  </si>
  <si>
    <t>Ondertekend door F.F. Perri (Manager Finance &amp; Administration)</t>
  </si>
  <si>
    <t>Ondertekend door A.J.M. de Bruijn (Partner)</t>
  </si>
  <si>
    <t>Ondertekend door W. Schimmel (Directeur)</t>
  </si>
  <si>
    <t>Ondertekend door Dhr. Drs. Ing. D.P. Dekker (Partner)</t>
  </si>
  <si>
    <t>Ondertekend door J.A. Kamphuis (Algemeen Directeur vtsPN)</t>
  </si>
  <si>
    <t>B&amp;G Hekwerk B.V.; Zandstraat 15; 5683 PL Best; Postbus 66; 5680 AB Best; Telefoon 0499 - 36 36 66; Fax 0499 39 99 45; Email info@bgnederland.nl</t>
  </si>
  <si>
    <t>Anita Gijrath (Afdeling Service); Doorkiesnummer 0499 - 363647</t>
  </si>
  <si>
    <t>ABN Amro 53 31 17 127</t>
  </si>
  <si>
    <t>Onderhoud / service inbraakinstallatie</t>
  </si>
  <si>
    <t>1x per jaar controlren</t>
  </si>
  <si>
    <t>D08.000724</t>
  </si>
  <si>
    <t>Referentienummer 168814/7035216</t>
  </si>
  <si>
    <t>JK Relations B.V.; Voorlandseweg 1; 7312 EA Apeldoorn</t>
  </si>
  <si>
    <t>J.M. Klooster</t>
  </si>
  <si>
    <t>A. van Veen (Projectmanager C&amp;C)</t>
  </si>
  <si>
    <t>5 dagdelen van 4 uur per week</t>
  </si>
  <si>
    <t>Dagdeel</t>
  </si>
  <si>
    <t>De weergegeven kosten betreffen de kosten bij aanvang van de overeenkomst, exclusief BTW. Het dagdeeltarief is inclusief werkgeverslasten en alle bedrijfsvoeringskosten</t>
  </si>
  <si>
    <t>D09.002080</t>
  </si>
  <si>
    <t>De weergegeven kosten betreffen de kosten bij aanvang van het contract.</t>
  </si>
  <si>
    <t>Ondertekend door B.C.T.M. Sprang (Manager Account Controlling)</t>
  </si>
  <si>
    <t>De betaling dient binnen 30 dagen na factuurdatum plaats te vinden.</t>
  </si>
  <si>
    <t>Referentie 24804/EP</t>
  </si>
  <si>
    <t>De weergegeven kosten betreffen de kosten bij aanvang van het contract. Extra monsters op dezelfde dag genomen kosten € 95,- exclusief BTW.</t>
  </si>
  <si>
    <t>2 onderzoeken per jaar</t>
  </si>
  <si>
    <t>Betreft onderhoudscontract voor mevr. I Verbrugge; Esserstraat 12; 7849 PH De Kiel; 408194</t>
  </si>
  <si>
    <t>Kenmerk 291206/jes</t>
  </si>
  <si>
    <t>D09.002430; D07.001636</t>
  </si>
  <si>
    <t>D09.002434; D07.001636</t>
  </si>
  <si>
    <t>Klantnummer 941040/A</t>
  </si>
  <si>
    <t>Niet aawezig</t>
  </si>
  <si>
    <t>Polisnummer O 001 1009</t>
  </si>
  <si>
    <t>Rentokil Tropical Plants</t>
  </si>
  <si>
    <t>Gemeente Assen</t>
  </si>
  <si>
    <t>Bedrijfsafval</t>
  </si>
  <si>
    <t>Liftonderhoud</t>
  </si>
  <si>
    <t>Projektaanpak implementatie MAVIM SIS</t>
  </si>
  <si>
    <t>Archiefvernietiging</t>
  </si>
  <si>
    <t>Brandblusapparatuur</t>
  </si>
  <si>
    <t>Koopcontract</t>
  </si>
  <si>
    <t>Opstal zendapparatuur in perceel Dorpsstraat 42 Havelte</t>
  </si>
  <si>
    <t>Abonnement</t>
  </si>
  <si>
    <t>Verhuurovereenkomst</t>
  </si>
  <si>
    <t>Regio Politie Drenthe</t>
  </si>
  <si>
    <t>Nummer specificatieformulier 940285</t>
  </si>
  <si>
    <t>ICT-Service Coöperatie (ISC); Postbus 84; 3970 AB Driebergen; Faunalaan 247; Driebergen</t>
  </si>
  <si>
    <t>IMV Nederland B.V.; Postbus 798; 1180 AT Amstelveen; Keienbergweg 21; 1101 EZ Amsterdam; Telefoon +31 (020) 56 02 969; Fax +31 (020) 69 19 361</t>
  </si>
  <si>
    <t>Verzekering bij uitzending naar vredesmissies</t>
  </si>
  <si>
    <t>Tourniket deur</t>
  </si>
  <si>
    <t>Licentiecontract SMARTStream</t>
  </si>
  <si>
    <t>De huur per 01-05-2005 is opgezegd door J. Puper, omdat het op dat moment onduidelijk was of Politie Drenthe gebruik wil maken van de in het contract genoemde verlengingsperiode. Bovengenoemde zou hier zo spoedig mogelijk op terug komen. Regiopolitie Drenthe krijgt nog steeds post mbt de indexering van de huurprjis van het object (2007).</t>
  </si>
  <si>
    <t>Siemens Nederland N.V.; Postbus 16068; 2500 BB Den Haag; Prinses Beatrixlaan 800; 2595 BN Den Haag; Wemer von Siemensstraat 1; 2712 PN Zoetermeer; Centrale +31 (0) 70 333 33 33; Fax +31 (0) 70 333 29 17</t>
  </si>
  <si>
    <t>91 72 26 771</t>
  </si>
  <si>
    <t>T.E. Frieling; Telefoon 06 - 53 76 14 79</t>
  </si>
  <si>
    <t xml:space="preserve">Projectnummer 90171 </t>
  </si>
  <si>
    <t>Gemeente Noordenveld; Raadhuisstraat 1; Postbus 109; 9300 AC Roden; Telefoon 0900 250 50 50; Fax (050) 502 74 84; Email meldpunt@gemeentenoordenveld.nl</t>
  </si>
  <si>
    <t>De weergegeven kosten betreft het tarief voor het jaar 2006 per extra container.</t>
  </si>
  <si>
    <t>Indien Regiopolitie Drenthe geen gebruik meer wenst te maken van genoemde container kan dit worden gemeld op 0900 - 250 50 50. De gemeente zal de container in dat geval kosteloos komen ophalen</t>
  </si>
  <si>
    <t>Rayonnummer 03J13</t>
  </si>
  <si>
    <t>0152</t>
  </si>
  <si>
    <t>0093</t>
  </si>
  <si>
    <t>0591</t>
  </si>
  <si>
    <t>0361</t>
  </si>
  <si>
    <t>0360</t>
  </si>
  <si>
    <t>Avinash Banwarie; Doorkiesnummer 0297 - 219 730; Mobiel 06 - 204 355 97; Email avinash.banwarie@powertec.nl</t>
  </si>
  <si>
    <t>Betaling dient 30 dagen na factuurdatum te geschieden. Prijzen zijn nette en exclusief BTW. De offerte heeft een geldigheid van 60 dagen</t>
  </si>
  <si>
    <t>1x onderhoud per 2 jaar</t>
  </si>
  <si>
    <t>Weergegeven kosten is de jaarlijkse bijdrage die Polite Drenthe levert per 13-06-2008</t>
  </si>
  <si>
    <t>De weergegeven kosten betreffen de kosten bij aanvang van het contract, enkel bestaande uit de kosten voor onderhoud € 24,09</t>
  </si>
  <si>
    <t>De kosten van het contract zijn per maand per waterkoeler exclusief BTW bij jaarlijkse vooruitbetaling te voldoen</t>
  </si>
  <si>
    <t>Debiteurnummer d704</t>
  </si>
  <si>
    <t>D08.004519</t>
  </si>
  <si>
    <t>Projectnummer 2078007</t>
  </si>
  <si>
    <t>Ondertekend door dhr. Ing. A. Van de Lune (Directeur)</t>
  </si>
  <si>
    <t>Ondertekend door Klaas Moes</t>
  </si>
  <si>
    <t>Ingenieursburo Van de Lune en Rienksma B.V.; Lemmerweg 1-7; 8608 AA Sneek</t>
  </si>
  <si>
    <t>De weergegeven kosten betreft de vergoeding van de opdracht betreffende de ontwerp-, besteks- en uitvoeringsfase. Het bedrag is inclusief reiskosten en vrschotten en exclusief BTW.</t>
  </si>
  <si>
    <t>Advisering constructie nieuwbouw Weiersstraat Assen</t>
  </si>
  <si>
    <t>LBBN \ A-realisatie</t>
  </si>
  <si>
    <t>KPN; Afdeling LBBN, kamer 628; Maanplein 7; 2516 CK 's-Gravenhage; Postadres KPN afdeling LBBN; Gebouw Gv-TP4, kamer 628; Postbus 30203; 2500 GE 's-Gravenhage; Telefoon 070 - 45 16205; Fax 070 - 45 15974; Faxmail 084 - 22 36648; Email lbbn@kpn.com</t>
  </si>
  <si>
    <t>Roeghja Karamat-Ali (Landelijk Beheer Bijzondere Netten)</t>
  </si>
  <si>
    <t>Conform algemene voorwaarden</t>
  </si>
  <si>
    <t>Aanleg noodnet aansluitingen</t>
  </si>
  <si>
    <t>Cognos B.V.; Fultonbaan 52; 3439 NE Nieuwegein</t>
  </si>
  <si>
    <t>Contract beëindigd per 01-01-2008</t>
  </si>
  <si>
    <t>Contract beëindigd per 01-04-2006</t>
  </si>
  <si>
    <t>Wijkvereniging Angelslo; Statenweg 109; 7824 CW Emmen; Telefoon 0591 - 62 10 26; Fax 0591 - 62 65 74; Email wijkpost-angelslo@hetnet.nl</t>
  </si>
  <si>
    <t>Ondertekend door Dieuwke Jacobse (Wijkposthouder)</t>
  </si>
  <si>
    <t>De weergegeven kosten zijn de kosten voor het jaar 2004.</t>
  </si>
  <si>
    <t>Giro 80 01 860</t>
  </si>
  <si>
    <t>Contractnummer 383</t>
  </si>
  <si>
    <t>De huurprijs als mede de kosten van de leering van water, gas en elektriciteit dienen bij vooruitbetaling te worden voldaan in 2 halfjaarlijkse termijnen op 1 januari en 1 juli. Binnen 14 dagen na aanvang van de overeenkomst dient de betaling te geschieden over het resterende deel van de dan lopende halfjaarlijkse periode</t>
  </si>
  <si>
    <t>R. de Jonge (Regiomanager)</t>
  </si>
  <si>
    <t>De weergegeven kosten betreft de totale huurprijs voor het jaar 2004</t>
  </si>
  <si>
    <t>Centraal Orgaan opvang Asielzoekers (COA); Sir Winston Churchilllaan 366 A; 2285 SJ Rijswijk; Postbus 3002; 2280 ME Rijswijk; Telefoon 070 372 70 00</t>
  </si>
  <si>
    <t>Contractnummer 64</t>
  </si>
  <si>
    <t>Beschikkingsnummer 23646/0002</t>
  </si>
  <si>
    <t>Objectnummer 173120000858</t>
  </si>
  <si>
    <t>Beschikkingsnummer 31294/0001</t>
  </si>
  <si>
    <t>Objectnummer 173110001306</t>
  </si>
  <si>
    <t>Beschikkingsnummer 25031/0002</t>
  </si>
  <si>
    <t>Objectnummer 173130000998</t>
  </si>
  <si>
    <t>2 onderhoudsbeurten per jaar</t>
  </si>
  <si>
    <t>ISS Cleaning Services; Dr. Klinkertweg 24; Postbus 40129; 8004 DC Zwolle; Telefoon 038 - 4554900; Fax 038 - 4554901; Email info@issnl.com</t>
  </si>
  <si>
    <t>M.A. Woest Kuipers (Business Unit Manager)</t>
  </si>
  <si>
    <t>Prijs volgens het prijspeil van 01-01-2008.</t>
  </si>
  <si>
    <t>Dagelijks en periodiek</t>
  </si>
  <si>
    <t>D08.000196</t>
  </si>
  <si>
    <t>Projectnummer 514</t>
  </si>
  <si>
    <t>Ordernummer 05 0801</t>
  </si>
  <si>
    <t>Prijs staat in het contract nog vermeld in guldens!!!!</t>
  </si>
  <si>
    <t>Nummer 5527521</t>
  </si>
  <si>
    <t>Contractnummer 00006141</t>
  </si>
  <si>
    <t>De weergegeven kosten betreffen de kosten bij aanvang van het contract</t>
  </si>
  <si>
    <t>Betaling dient binnen 14 dagen te geschieden.</t>
  </si>
  <si>
    <t>Mevr. Zinger</t>
  </si>
  <si>
    <t>Nummer 827</t>
  </si>
  <si>
    <t>Politie Nederland; Verzekeringen en Contracten; Postbus 219; 2501 CE Den Haag; Telefoon 070 - 31 90 218; Fax 070 - 34 67 787</t>
  </si>
  <si>
    <t>Ondertekend door Frank Aalders (Hoofd verzekeringen en contracten)</t>
  </si>
  <si>
    <t>Ondertekend door P. Scheffer (Hoofd Advies en Projectmanagement, stafdienst O&amp;I)</t>
  </si>
  <si>
    <t>Betreft WOZ-objectnummer 0004013</t>
  </si>
  <si>
    <t>Betreft WOZ-objectnummer 0013910</t>
  </si>
  <si>
    <t>Weergegeven kosten betreffen de kosten voor periodiek onderhoud (2236,08) en werkzaamheden in het kader van de grondwaterwet (2028,66). Kosten voor storingsopvolging en monitoring op aanvraag</t>
  </si>
  <si>
    <t>Onderhoud WKO installatie</t>
  </si>
  <si>
    <t>1e periodieke onderhoudsinspectie is gepland op 19 mei 2010, de 2e op 12 november 2010</t>
  </si>
  <si>
    <t>Facturering aan een afnemer zal geschieden overeenkomstig het bepaalde in de bestelopdracht, behoudens van overheidswege opgelegde maatregelen zoals BTW en BPM. Betaling door afnemer van de prijs voor levering van Motorvoertuigen dan wel van kosten voor onderhouds- en/of reparatiewerkzaamheden, zal als volgt geschieden: De door afnemer verschuldigde prijs, vermeerderd met de BTW en eventuele BPM, voor de levering van een Motorvoertuig na levering en overname van het Motorvoertuig en binnen 30 dagen na ontvangst door afnemer van de betreffende factuur. De door afnemer verschuldigde kosten, vermeerderd met de BTW, binnen 30 dagen na uitvoering van de onderhouds- en reparatiewerkzaamheden en na rapportage betreffende de uitgevoerde onderhouds- en reparatiewerkzaamheden</t>
  </si>
  <si>
    <t>0079</t>
  </si>
  <si>
    <t>0078</t>
  </si>
  <si>
    <t>0158</t>
  </si>
  <si>
    <t>0603</t>
  </si>
  <si>
    <t>0688</t>
  </si>
  <si>
    <t>0249</t>
  </si>
  <si>
    <t>0699</t>
  </si>
  <si>
    <t>0695</t>
  </si>
  <si>
    <t>0712</t>
  </si>
  <si>
    <t>0633</t>
  </si>
  <si>
    <t>0583</t>
  </si>
  <si>
    <t>0675</t>
  </si>
  <si>
    <t>0689</t>
  </si>
  <si>
    <t>D08.002459</t>
  </si>
  <si>
    <t>Auto- en Bergingsbedrijf De Jong; Statenweg 5-7; 7824 CR Emmen; Telefoon 0591 - 63 56 78; Fax 0591 - 63 19 61; Mobiel 06 - 53 31 30 80</t>
  </si>
  <si>
    <t>Ondertekend door mevr. de Jong</t>
  </si>
  <si>
    <t>ReferentieEkc-06-01109</t>
  </si>
  <si>
    <t>Contractnummer S02887; Hoofdovereenkomst 8003360.001</t>
  </si>
  <si>
    <t>Contractnummer S02841; Hoofdovereenkomst 8003360.001</t>
  </si>
  <si>
    <t>Contractnummer 40341347</t>
  </si>
  <si>
    <t>Ondertekend door R. Triep (Manager Service Contracts &amp; New Business Development)</t>
  </si>
  <si>
    <t>Klaas Hendriks (Servicecoördinator)</t>
  </si>
  <si>
    <t>Nummer OK050218</t>
  </si>
  <si>
    <t>De weergegeven kosten betreffen de kosten bij aanvang van het contract, exclusief BTW</t>
  </si>
  <si>
    <t>Kenmerk 2002021006</t>
  </si>
  <si>
    <t>Nummer specificatieformulier 931636 / 931636 A</t>
  </si>
  <si>
    <t>Brusche Elektrotechniek B.V.; Sniederhof 13; 7603 BZ Almelo; Postbus 156; 7600 AD Almelo; Telefoon (0546) 863 227; Fax (0546) 491 600; Email elektrotechniek@brusche.nl</t>
  </si>
  <si>
    <t>Ondertekend door H. Wanschers</t>
  </si>
  <si>
    <t>Essent Netwerk Noord B.V.; Winschoterdiep 50; 9723 AB Groningen; Postbus 1700; 9701 BS Groningen; Telefoon 038 - 85 12 626; Fax 038 - 85 22 188</t>
  </si>
  <si>
    <t>Marten Jongman; Doorkiesnummer 038 - 85 12 626; Email frontoffice.klantrelaties@essent.nl</t>
  </si>
  <si>
    <t>9080_Korpsleiding</t>
  </si>
  <si>
    <t>2600_Basiseenheid Emmen Centrum / Borger-Odoorn</t>
  </si>
  <si>
    <t>3600_Basiseenheid Midden Drenthe/Hoogeveen Oost</t>
  </si>
  <si>
    <t>2700_Basiseenheid Klazienaveen / Emmen-Zuid</t>
  </si>
  <si>
    <t>De weergegeven kosten betreffen de kosten per jaar, exclusief BTW, bij aanvang van de overeenkomst</t>
  </si>
  <si>
    <t>D09.002277</t>
  </si>
  <si>
    <t>D09.002279</t>
  </si>
  <si>
    <t>D09.002280</t>
  </si>
  <si>
    <t>D09.002281</t>
  </si>
  <si>
    <t>D09.002282</t>
  </si>
  <si>
    <t>D09.002283</t>
  </si>
  <si>
    <t>D09.002284</t>
  </si>
  <si>
    <t>D09.002286</t>
  </si>
  <si>
    <t>D09.002287</t>
  </si>
  <si>
    <t>D09.002289</t>
  </si>
  <si>
    <t>De weergegeven kosten (prijspeil 2007) zijn exclusief BTW</t>
  </si>
  <si>
    <t>Contractnummer 040116</t>
  </si>
  <si>
    <t>De kosten zijn afhankelijk van het aantal deelnemende kosten.  Het is niet duidelijk hoeveel korpsen uiteindelijk hebben deelgenomen aan de verlening van het Farao VX contract.</t>
  </si>
  <si>
    <t>ABN Amro 51 37 19 288</t>
  </si>
  <si>
    <t>De weergegeven kosten zijn gebaseerd op prijspeil 2003</t>
  </si>
  <si>
    <t>De factuur dient binnen 30 dagen na factuurdatum voldaan te worden.</t>
  </si>
  <si>
    <t>Voor het jaar 2009 bedraagt de aanneemsom € 36.611,41, exclusief BTW voor alle objecten</t>
  </si>
  <si>
    <t>Electrolux Professional B.V.; Postbus 188; 1110 BD Diemen; Weesperstraat 118; 1112 AP Diemen; Telefoon (020) 56 92 222; Fax (020) 56 92 253</t>
  </si>
  <si>
    <t>J. de Groes (Adviseur service- en onderhoudscontractecontactpersoon)</t>
  </si>
  <si>
    <t>Automatische deur</t>
  </si>
  <si>
    <t>HW/db/05-0024</t>
  </si>
  <si>
    <t>Noodverlichting</t>
  </si>
  <si>
    <t>Garantstelling</t>
  </si>
  <si>
    <t>ICT apparatuur</t>
  </si>
  <si>
    <t>NOBA Veredeling</t>
  </si>
  <si>
    <t>Vetafvoer</t>
  </si>
  <si>
    <t>Koopcontract pand</t>
  </si>
  <si>
    <t>Geluidsinstallatie</t>
  </si>
  <si>
    <t>Gebouwenbeheersysteem</t>
  </si>
  <si>
    <t>Alarmcentrale dienstenovereenkomst</t>
  </si>
  <si>
    <t>Dakreiniging</t>
  </si>
  <si>
    <t>Esther van Linge</t>
  </si>
  <si>
    <t>Detacheringsovereenkomst bodedienst</t>
  </si>
  <si>
    <t>Rioolpompen</t>
  </si>
  <si>
    <t>10756</t>
  </si>
  <si>
    <t>ISS Facility Services</t>
  </si>
  <si>
    <t>Schoonmaak interieur</t>
  </si>
  <si>
    <t>Marcel Prijs</t>
  </si>
  <si>
    <t>Okko Prins</t>
  </si>
  <si>
    <t>Huur Eendrachtstraat 12, Coevorden</t>
  </si>
  <si>
    <t>Levering van aardgas</t>
  </si>
  <si>
    <t>DE Onderzetkast small</t>
  </si>
  <si>
    <t>Huur lauwers 4, Assen</t>
  </si>
  <si>
    <t>Onderhoudswerkz. Server en Technozuil</t>
  </si>
  <si>
    <t>Extra grijze restafval container, Roden</t>
  </si>
  <si>
    <t>Henk Brink</t>
  </si>
  <si>
    <t>Softwarematige uitbreiding toegangscontrolesysteem alle panden</t>
  </si>
  <si>
    <t>Coca Cola Enterprises Nederland B.V.</t>
  </si>
  <si>
    <t>koeler</t>
  </si>
  <si>
    <t>Kamer van Koophandel Nederland; Watermolenlaan 1; Postbus 191; 3440 AD Woerden; Telefoon (0348) 426 911; Fax (0348) 421 231</t>
  </si>
  <si>
    <t>Ondertekend door F van Steenis (Directeur)</t>
  </si>
  <si>
    <t>K.C.M.C. van Dijk</t>
  </si>
  <si>
    <t>Essent Kabelcom B.V.; Winschoterdiep 60; 9723 AB Groningen; Postbus 9501; 9703 LM Groningen; Telefoon 050 - 853 33 33; Fax 050 - 853 44 44</t>
  </si>
  <si>
    <t>Contract beëindigd?; Huur object beëindigd per 01-04-2004</t>
  </si>
  <si>
    <t>Contract beëindigd?; Huur object vervallen per 01-10-2002</t>
  </si>
  <si>
    <t xml:space="preserve">Contract beëindigd?; Huur object vervallen per 01-02-2003 </t>
  </si>
  <si>
    <t xml:space="preserve">Contract beëindigd?; Gebruik object geannuleerd per 01-07-2004 </t>
  </si>
  <si>
    <t xml:space="preserve">Contract beëindigd?; Huur object geannuleerd per 01-05-2005 </t>
  </si>
  <si>
    <t xml:space="preserve">Contract beëindigd?; Huur object geannuleerd per 19-04-2004 </t>
  </si>
  <si>
    <t xml:space="preserve">Contract beëindigd?; Huur object opgezegd per 01-05-2008 </t>
  </si>
  <si>
    <t>Gemeente Hoogeveen; Postbus 20000; 7900 PA Hoogeveen; Telefoon 0528 - 291 270 / 291 271 / 291 274; Fax 0528 291 325</t>
  </si>
  <si>
    <t>De waarde van de beschikking bedraagt voor het tijdsvak 01-01-2001 t/m 01-01-2005 € 917.997</t>
  </si>
  <si>
    <t>Prijs staat in het contract nog vermeld in guldens. De weergegeven kosten komen voort uit de aangeleverde gegevens, maar deze zijn niet terug te vinden in het contract.</t>
  </si>
  <si>
    <t>Contractnummer 00006438</t>
  </si>
  <si>
    <t>Contractnummer 60731A; Installatienummer 311237928</t>
  </si>
  <si>
    <t>Contractnummer CD0048A; Installatienummer 211228296</t>
  </si>
  <si>
    <t>Contractnummer 61752; Installatienummer 411250431</t>
  </si>
  <si>
    <t>Contractnummer 61752; Installatienummer 411250432</t>
  </si>
  <si>
    <t>BCT; Postbus 300; 6430 AH Hoensbroek; Heiberg 40; 6436 CL Amstenrade; Telefoon 046 - 442 45 45; Fax 046 - 442 47 30; Helpdesk 046 - 442 50 20; Email info@bct.nl</t>
  </si>
  <si>
    <t>M.A. Patty</t>
  </si>
  <si>
    <t>Onderhoud wordt vooraf en op jaarbasis in rekening gebracht.</t>
  </si>
  <si>
    <t>De weergegeven kosten betreffen de kosten bij aanvang van de overeenkomst. Alle genoemde bedragen zijn exclusief BTW.</t>
  </si>
  <si>
    <t>Project toegekend aan Marco de Jonge; Email mjo@bct.nl</t>
  </si>
  <si>
    <t>Kenmerk 06/1763</t>
  </si>
  <si>
    <t>Group 4 Securicor Beveiliging B.V.; Zeewinde 5; 9738 AM Groningen; Telefoon (050) 318 53 00; Fax (050) 312 23 56</t>
  </si>
  <si>
    <t>Kenmerk U201.2006.12.00738ov; Relatienummer 321433; Project 002-340</t>
  </si>
  <si>
    <t>Ondertekend door Arjan Hermanides (Senior Unitmanager)</t>
  </si>
  <si>
    <t>De weergegeven kosten betreffen de kosten (prijspeil 2005) voor 1 elektrisch bedienbare schuifpoort + de meerprijs responstijd van 8 uur (totaal € 3.000,- / 10 locaties) + voorrijkosten</t>
  </si>
  <si>
    <t>Vendor B.V.; Persephonestraat 38; 5047 TT Tilburg; Postbus 2207; 5001 CE Tilburg; Telefoon 013 - 578 66 00; Fax 013 - 578 66 01</t>
  </si>
  <si>
    <t>Gosse Noppert (Accountmanager); Email gosse.noppert@vendor.nl</t>
  </si>
  <si>
    <t>Alle genoemde prijzen uit de offerte zijn exclusief BTW.</t>
  </si>
  <si>
    <t>Er wordt een betalingstermijn van uiterlijk 30 dagen na factuurdatum gehanteerd</t>
  </si>
  <si>
    <t>Toilethygiëne</t>
  </si>
  <si>
    <t>Contractnummer OK050218</t>
  </si>
  <si>
    <t>D07.002915</t>
  </si>
  <si>
    <t>D09.002979</t>
  </si>
  <si>
    <t>D09.002980</t>
  </si>
  <si>
    <t>D09.002982</t>
  </si>
  <si>
    <t>D09.002983</t>
  </si>
  <si>
    <t>D09.002984</t>
  </si>
  <si>
    <t>De opdrachtgever stelt de vergoeding rechtstreeks betaalbaar aan opdrachtnemer. Maandelijks zal na ontvangst van een factuur een bedrag als voorschot worden betaald evan € 1.000,00; dit is gebaseerd op 12,5 uur per maand en het uurtarief van € 80,00 (nieuwe aantal uren = 150/12 = 12,5 € 80,00 = € 1.000). Indien aan het einde van het jaar meer uren zijn gewerkt dan de afgesproken 150, zullen op basis van een factuur de extra uren, vermenigvuldigd met het uurtarief zoals bedoeld in artikel 3, door opdrachtgever worden voldaan. Betaling vindt plaats in de maand volgende op de maand waarin de meeruren zijn gefactureerd.</t>
  </si>
  <si>
    <t>Interregionale VVH-cursus</t>
  </si>
  <si>
    <t>150 uur per jaar</t>
  </si>
  <si>
    <t>D09.003042; D09.004283</t>
  </si>
  <si>
    <t>D09.003041; D09.004283</t>
  </si>
  <si>
    <t>D09.002685; D09.003067; D09.004283</t>
  </si>
  <si>
    <t>D09.002627; D09.004283</t>
  </si>
  <si>
    <t>D09.002923; D08.005358; D09.004387</t>
  </si>
  <si>
    <t>D09.002226; D07.003489; D09.004298</t>
  </si>
  <si>
    <t>D09.003105; D09.002187; D07.003101; D09.004292; D09.003757</t>
  </si>
  <si>
    <t>D09.003882</t>
  </si>
  <si>
    <t>De kosten van het energieverbruik worden jaarlijks verrekend</t>
  </si>
  <si>
    <t>Solar (Voorheen Brinkman en Germeraad)</t>
  </si>
  <si>
    <t>De basis servicekosten (gelding van 01-01-2003 tot en met 31-12-2003): voorrijkosten vast tarief (excl. Bootovertoch) € 146,00 per verzoek. De korting voor contracthouders op basis servicekosten bedragen 40% (alleen bij storingen aan de in het contract genoemde materialen. Het werkuurtarief van de buitendienst op normale werktijden (maandag tot en met vrijdag 08.00 - 16.30 uur) € 61,00 per uur.</t>
  </si>
  <si>
    <t>D09.002943</t>
  </si>
  <si>
    <t>D09.002945</t>
  </si>
  <si>
    <t>D09.002947</t>
  </si>
  <si>
    <t>D09.002948</t>
  </si>
  <si>
    <t>D09.002949</t>
  </si>
  <si>
    <t>D09.002950</t>
  </si>
  <si>
    <t>D09.002951</t>
  </si>
  <si>
    <t>D09.002953</t>
  </si>
  <si>
    <t>D09.002955</t>
  </si>
  <si>
    <t>D09.002956</t>
  </si>
  <si>
    <t>D09.002957</t>
  </si>
  <si>
    <t>D09.002959</t>
  </si>
  <si>
    <t>D09.002960</t>
  </si>
  <si>
    <t>D09.002961</t>
  </si>
  <si>
    <t>D09.002962</t>
  </si>
  <si>
    <t>D09.002963</t>
  </si>
  <si>
    <t>D09.002964</t>
  </si>
  <si>
    <t>D09.002965</t>
  </si>
  <si>
    <t>D09.002966</t>
  </si>
  <si>
    <t>Facturering van de vergoeding die volgens het rooster verschuldingd is, alsmede extra uren geschiedt achteraf per vier weken. Betaling van de factuur dient plaats te vinden binnen 30 dagen na factuurdatum Bij niet-tijdige betaling zal Group 4 Securicor gerechtigd zijnom overeenkomstig haar Algemene Voorwaarden maatregelen te treffen.</t>
  </si>
  <si>
    <t>Weergegeven kosten bedraagt het voorschotbedrag inclusief REB, BTW en heffingskorting). Enkel tarief tot 10.000 kWh € 0.0887 per kWh; van 10.000 tot 50.000 kWh € 0,0622 per kWh; vanaf 50.000 kWh € 0,0523 per kWh.</t>
  </si>
  <si>
    <t>Betreft aansluiting Klazienaveen met een geschat verbruik van 26301 kWh per jaar</t>
  </si>
  <si>
    <t>Energie</t>
  </si>
  <si>
    <t>Koop / huur = KS; Bonnummer 00009093; Datum 03-06-2005; Debiteurnummer 0202882; Ordernummer 00011075; Verkoper PD</t>
  </si>
  <si>
    <t>Ondertekend door mevr. A. Beuming-Schröder (voorzitter)</t>
  </si>
  <si>
    <t>De huurprijs bedraagt per jaar € 10.138,20. Betaling zal maandeljks bij vooruitbetaling plaatsvinden.</t>
  </si>
  <si>
    <t>Schuifdeuraandrijving onderhoud</t>
  </si>
  <si>
    <t>V20030077/4042441</t>
  </si>
  <si>
    <t>Ondertekend door M.A. Woest-Kuipers (Business Unit Manager)</t>
  </si>
  <si>
    <t>De offerte uit het jaar 2002 vermeld een totaal orderbedrag van € 13.900,00. Het onderhoudstarief is 15% per jaar van de dan geldende basisaanschafprijs. De basisaanschafprijs van de Ontwikkelomgeving bedraagt in het jaar 2002 € 2500,00 euro en voor de Inetomgeving € 55,00 euro. Het onderhoud omvat helpdeskondersteuning en toezending van upgrades.</t>
  </si>
  <si>
    <t>De betalingstermijn is maximaal 14 dagen na uitlevering van de software.</t>
  </si>
  <si>
    <t>1x per week wisseling containers</t>
  </si>
  <si>
    <t>De betalingstermijn is maximaal 14 dagen na factuur.</t>
  </si>
  <si>
    <t>Jaarlijkse controle</t>
  </si>
  <si>
    <t xml:space="preserve">1x per jaar </t>
  </si>
  <si>
    <t>De weergegeven kosten zijn de kosten uit de aangeleverde gegevens. Deze komen echter niet overeen met de kosten die zijn weergegeven in het contract.</t>
  </si>
  <si>
    <t>Actueel??</t>
  </si>
  <si>
    <t>1 preventieve onderhoudscontrole per jaar</t>
  </si>
  <si>
    <t>Biobeheer B.V.; Jacob van Akenstraat 82; 3067 JR Rotterdam; Telefoon (010) 421 93 22; Fax (010) 220 39 18; Email info@biobeheer.nl</t>
  </si>
  <si>
    <t>VELD_VRIJ_02</t>
  </si>
  <si>
    <t>VELD_VRIJ_04</t>
  </si>
  <si>
    <t>VELD_VRIJ_05</t>
  </si>
  <si>
    <t>VELD_VRIJ_06</t>
  </si>
  <si>
    <t>vreding 1, Emmen</t>
  </si>
  <si>
    <t>Bedrijfsafval, westeind 60, Emmen</t>
  </si>
  <si>
    <t>nijkampenweg 71, Emmen</t>
  </si>
  <si>
    <t>statenweg 109, Emmen</t>
  </si>
  <si>
    <t>tuinstraat 17, Assen</t>
  </si>
  <si>
    <t>weiersstraat 83, Assen</t>
  </si>
  <si>
    <t>lauwers 21-23, Assen</t>
  </si>
  <si>
    <t>lauwers 4, Assen</t>
  </si>
  <si>
    <t>martin luther kingweg 11a, Assen</t>
  </si>
  <si>
    <t>brinkstraat 4, Assen</t>
  </si>
  <si>
    <t>lauwers 25, Assen</t>
  </si>
  <si>
    <t>tuinstraat m15, Assen</t>
  </si>
  <si>
    <t>lauwers 21-23-25, Assen</t>
  </si>
  <si>
    <t>Balkengracht 3, Assen</t>
  </si>
  <si>
    <t>het haagje 83, Hoogeveen</t>
  </si>
  <si>
    <t>leeuweriklaan 17, Hoogeveen</t>
  </si>
  <si>
    <t>eisenhowerstraat 2, Hoogeveen</t>
  </si>
  <si>
    <t>raadhuisstraat 1, Zuidwolde</t>
  </si>
  <si>
    <t>Bedrijfsafval jhr. Mwc de jongestraat, Klazienaveen</t>
  </si>
  <si>
    <t>Bestrijden van huizmuizen, Klazienaveen</t>
  </si>
  <si>
    <t>gelpenberg 15a, Zweeloo</t>
  </si>
  <si>
    <t>annerweg 30, Zuidlaren</t>
  </si>
  <si>
    <t>annerweg 32, Zuidlaren</t>
  </si>
  <si>
    <t>Koel- Vrieskasten</t>
  </si>
  <si>
    <t>westerstraat 26, Vries</t>
  </si>
  <si>
    <t>huur ruimte nabij gemeentehuis Vries</t>
  </si>
  <si>
    <t>de brinken 4a, Dalen</t>
  </si>
  <si>
    <t>vrijheidslaan 11b, Valthermond</t>
  </si>
  <si>
    <t>Opdrachtgever zal elke factuur binnen 30 dagen na factuurdatum, op door Opdrachtnemer aan te geven wijze, voldoen. Alle betalingstermijnen zijn te beschouwen als fatale termijnen.</t>
  </si>
  <si>
    <t>H. Klomp; Doorkiesnummer 533528</t>
  </si>
  <si>
    <t>De weergegeven kosten is de te betalen prijs per 01-08-2006</t>
  </si>
  <si>
    <t>Jaarlijkse bijdrage tbv personele zorg</t>
  </si>
  <si>
    <t>Service-overeenkomst Duplo vergaarmachine/vouwmachine/hechtmachine/trimmer</t>
  </si>
  <si>
    <t>P en O HFD</t>
  </si>
  <si>
    <t>Scheidingswanden</t>
  </si>
  <si>
    <t>GvP/AS/1120</t>
  </si>
  <si>
    <t>SL 3032</t>
  </si>
  <si>
    <t>DOD HFD</t>
  </si>
  <si>
    <t>Bureau TVO</t>
  </si>
  <si>
    <t>Centric IT Solutions; Gentseweg 5-11; 2803 PC Gouda; Postbus 35; 2800 AA Gouda; Telefoon (0182) 55 57 77; Fax (0182) 55 57 09</t>
  </si>
  <si>
    <t>Ardyn arbo en advies B.V.; Laan Corpus den Hoorn 102/2; 9728 JR Groningen</t>
  </si>
  <si>
    <t>Prijs is excl. BTW. Het bedrag van het basisabonnement is incl. eventuele reeds gefactureerde aanhangsels. Het geoffreerde bedrag is inclusief een verhoging van 2,90%^per 01-01-2010.</t>
  </si>
  <si>
    <t>Service-abonnement installaties</t>
  </si>
  <si>
    <t>D08.004882; D08.004369 (schoonmaak open dag)</t>
  </si>
  <si>
    <t>Samenwerkingsconvenant</t>
  </si>
  <si>
    <t>Belastingdienst</t>
  </si>
  <si>
    <t>Aanbieding kabels</t>
  </si>
  <si>
    <t>D08.001920</t>
  </si>
  <si>
    <t>Offertenummer Q118S000957</t>
  </si>
  <si>
    <t>Betreft offerte</t>
  </si>
  <si>
    <t>Tien dagen netto na oplevering</t>
  </si>
  <si>
    <t>De genoemde prijzen zijn vast voor 2 maanden en exclusief de huurkosten van een mogelijk noodzakelijke hoogwerker. Prijs inclusief montage</t>
  </si>
  <si>
    <t>ING Bank 67 11 10 888</t>
  </si>
  <si>
    <t>Vervangen kabels</t>
  </si>
  <si>
    <t>D08.000945; D07.003765</t>
  </si>
  <si>
    <t>D09.003069; D08.000046; D08.000045</t>
  </si>
  <si>
    <t>D09.003023; D08.000046; D08.000045</t>
  </si>
  <si>
    <t>D09.002343; D08.005367</t>
  </si>
  <si>
    <t>D09.003026; D08.005366</t>
  </si>
  <si>
    <t>D09.002357; D09.003090; D08.005328</t>
  </si>
  <si>
    <t>Kenmerk 2080435/3303</t>
  </si>
  <si>
    <t>31-06-2014</t>
  </si>
  <si>
    <t>31-06-2015</t>
  </si>
  <si>
    <t>Dijk &amp; Wijk Installatiegroep; Stationsstraat 4; Postbus 171; 9640 AD Veendam; Telefoon (0598) 666777; Fax (0598) 625 672; Email info@dijkenwijk.nl</t>
  </si>
  <si>
    <t>Imtech Toegangstechniek</t>
  </si>
  <si>
    <t>IMV Nederland</t>
  </si>
  <si>
    <t>Initial Hokatex</t>
  </si>
  <si>
    <t>Initial Varel</t>
  </si>
  <si>
    <t>ISS</t>
  </si>
  <si>
    <t>Kone</t>
  </si>
  <si>
    <t>Koninklijke Olland</t>
  </si>
  <si>
    <t>KPN</t>
  </si>
  <si>
    <t>KTL</t>
  </si>
  <si>
    <t>L&amp;S artprint verhuur</t>
  </si>
  <si>
    <t>Moderna Textielservice</t>
  </si>
  <si>
    <t>Mavim</t>
  </si>
  <si>
    <t>MTU Detroit Diesel</t>
  </si>
  <si>
    <t>NRE</t>
  </si>
  <si>
    <t>Oxxio Nederland</t>
  </si>
  <si>
    <t>Powertec Dieselservices</t>
  </si>
  <si>
    <t>Raet Personele Systemen</t>
  </si>
  <si>
    <t>RBD Beveiliging</t>
  </si>
  <si>
    <t>Convenant veilig ondernemen bedrijventerrein Emmen</t>
  </si>
  <si>
    <t>D08.003328</t>
  </si>
  <si>
    <t>Contractnummer 463011; Relatienummer 55823</t>
  </si>
  <si>
    <t>D08.005532</t>
  </si>
  <si>
    <t>Contractnummer 940501-001</t>
  </si>
  <si>
    <t>Camera observatiesysteem</t>
  </si>
  <si>
    <t>De waarde van de beschikking bedraagt voor het tijdsvak 01-01-2001 t/m 31-12-2004 € 28.588</t>
  </si>
  <si>
    <t>De waarde van de beschikking bedraagt voor het tijdsvak 01-01-2001 t/m 31-12-2004 € 615.325</t>
  </si>
  <si>
    <t>De waarde van de beschikking bedraagt voor het tijdsvak 01-01-2001 t/m 31-12-2004 € 464.217</t>
  </si>
  <si>
    <t>De waarde van de beschikking bedraagt voor het tijdsvak 01-01-2001 t/m 31-12-2004 € 156.100</t>
  </si>
  <si>
    <t>De waarde van de beschikking bedraagt voor het tijdsvak 01-01-2001 t/m 01-01-2005 € 653.897</t>
  </si>
  <si>
    <t>De waarde van de beschikking bedraagt voor het het tijdsvak 2001 t/m 2004 € 664.00</t>
  </si>
  <si>
    <t>De waarde van de beschikking bedraagt voor het tijdsvak 01-01-2004 t/m 31-12-2004 € 303.281</t>
  </si>
  <si>
    <t>Initial Varel Groningen; Rigaweg 26; 9723 TH Groningen; Telefoon 050 - 5422500; Fax 050 - 5414765</t>
  </si>
  <si>
    <t>Contractnummer 97473</t>
  </si>
  <si>
    <t>Contractnummer 00005159</t>
  </si>
  <si>
    <t>2x per jaar preventief hygiënisch onderhoud / 2 x per jaar vervangen van filters / 2x per jaar vervanging UV lamp</t>
  </si>
  <si>
    <t>Contractnummer 01520</t>
  </si>
  <si>
    <t>De weergegeven kosten komen voort uit de aangeleverde gegevens. Deze kosten komen niet overeen met de kosten die worden vermeld in het contract van € 510,05 exclusief BTW per jaar. Naar alle waarschijnlijkheid is de prijs geïndexeerd.</t>
  </si>
  <si>
    <t>Deelovereenkomst AC0255</t>
  </si>
  <si>
    <t>Ondertekend door E. de Groot (Account manager)</t>
  </si>
  <si>
    <t>Deelovereenkomst AC0256</t>
  </si>
  <si>
    <t>Contractnummer 061003</t>
  </si>
  <si>
    <t>Ontruimingsinstallatie</t>
  </si>
  <si>
    <t>Referentie CC/183729/EV; Besteknummer 10231</t>
  </si>
  <si>
    <t>Stichting Welzijn De Wolden; Oosterweg 14; 7921 GB Zuidwolde; Telefoon 0528 - 37 86 86</t>
  </si>
  <si>
    <t>Dhr. Wiggers</t>
  </si>
  <si>
    <t>Huurprijs dient telkens bij vooruitbetaling van € 1.500 per halfjaar te worden voldaan dmv overschrijving</t>
  </si>
  <si>
    <t>De weergegeven kosten betreffen de kosten bij aanvang van het contract (2004)</t>
  </si>
  <si>
    <t>groene weg 1, Ruinen</t>
  </si>
  <si>
    <t>Rabobank 37 62 03  595</t>
  </si>
  <si>
    <t>Contractnummer 117496</t>
  </si>
  <si>
    <t>Van der Heide Bliksembeveiliging Inspecties; Rijdstraat 6; 9291 MB Kollum; Postbus 6; 9290 AA Kollum; Telefoon +31 (0)511 45 40 40; Fax 0900 - 988771; Email inspecties@vanderheide.nl</t>
  </si>
  <si>
    <t>Wieger Rekker (General Manager); Telefoon 0511 - 45 40 40</t>
  </si>
  <si>
    <t xml:space="preserve">1 maal per 2 jaar </t>
  </si>
  <si>
    <t>Contractnummer 117497</t>
  </si>
  <si>
    <t>aardgas/politie/RWE/HC</t>
  </si>
  <si>
    <t>De weergegeven kosten komen voort uit de aangeleverde gegevens. Deze komen echter niet overeen met de prijs van € 2.161,25 die wordt vermeld in het contract</t>
  </si>
  <si>
    <t>Kenmerk C04.1386.00</t>
  </si>
  <si>
    <t>Dhr. D.C. Arnout (Planning en onderhoud); Telefoon 010 - 28 42 623; Storingen 010 28 42 625</t>
  </si>
  <si>
    <t xml:space="preserve">De weergegeven kosten zijn de kosten voor 3 automatische aandrijven exclusief BTW per onderhoudsbeurt. </t>
  </si>
  <si>
    <t xml:space="preserve">De weergegeven kosten betreffen de kosten bij aanvang van het contract, exclusief BTW. </t>
  </si>
  <si>
    <t>Dienstverlening inzet IT-specialist</t>
  </si>
  <si>
    <t>D07.003400</t>
  </si>
  <si>
    <t>Kenmerk 2006SSP0002</t>
  </si>
  <si>
    <t>Oxxio Nederland B.V.; Marathon 5; 1213 PC Hilversum; Postbus 1952; 1200 BZ Hilversum; Telefoon 0800 - 32 33 74</t>
  </si>
  <si>
    <t>Ondertekend door Ferry Raaijmakers (Sales Manager Zakelijke Markt)</t>
  </si>
  <si>
    <t>Kleinverbruik KWh normaal € 0,0952; KWh laag € 0,0543; KWh enkel € 0,0788</t>
  </si>
  <si>
    <t>Grootverbruik KWh normaal € 0,0958; KWh laag € 0,0537</t>
  </si>
  <si>
    <t>Levering elektriciteit</t>
  </si>
  <si>
    <t>De weergegeven kosten betreffen de kosten voor het jaar 2009 , inclusief de bijkomende kosten voor gas-, water- en elektriciteitsverbruik, gebruik van de koffievoorziening, gebruik avn kopieerapparatuur en gebruik van beveiliging en schoonmaak van het pand.</t>
  </si>
  <si>
    <t xml:space="preserve">De weergegeven kosten zijn de kosten per kwartaal  voor het jaar 2009. Deze kosten zijn exclusief de schoonmaakvergoeding van € 121,18 per kwartaal. </t>
  </si>
  <si>
    <t>D07.001149</t>
  </si>
  <si>
    <t>Contractnummer 50053252</t>
  </si>
  <si>
    <t>Ondertekend door Peter de Kruijff (Business Unit Manager)</t>
  </si>
  <si>
    <t>ABN AMRO 51 71 10 474</t>
  </si>
  <si>
    <t>Contractnummer 0239.0001.001</t>
  </si>
  <si>
    <t>Lauwers 21,23,25, Assen</t>
  </si>
  <si>
    <t>Schoolstraat 1, Zuidwolde</t>
  </si>
  <si>
    <t>ABN Amro 60 86 46 326; Postbank 824 83 90</t>
  </si>
  <si>
    <t>Collectieve CAI aansluiting</t>
  </si>
  <si>
    <t>Individuele aansluitingen</t>
  </si>
  <si>
    <t>D09.003076</t>
  </si>
  <si>
    <t>dhr. K. Sloot; Telefoon (050) 50 23 456; Fax (050) 50 23 450</t>
  </si>
  <si>
    <t>Ondertekend door H. Leentjes (Directeur)</t>
  </si>
  <si>
    <t>De vergoedingen zullen per kalenderweek achteraf in rekening worden gebracht. Elke rekening moet samen met een als zodanig herkenbare kopie daarvan, worden toegezonden aan de opdrachtgever. Elke rekening moet deugdelijk gespecificeerd zijn en vermelden de periode waarp zij betrekking heeft en de naam van de arbeidskracht. Indien voldaan aan beschreven voorwaarde, zal de Regiopolitie Drenthe de factuur binnen 30 dagen na factuurdatum voldoen.</t>
  </si>
  <si>
    <t>De weergegeven kosten betreffen de kosten voor de huur van 11 artprints met een huurprijs van € 1,83 exclusief BTW</t>
  </si>
  <si>
    <t>Ondertekend door S. Leeuwenkamp (Branch Manager)</t>
  </si>
  <si>
    <t>De huurprijs wordt aangeduid met nihil</t>
  </si>
  <si>
    <t>Ondertekend door G.J. Heegen</t>
  </si>
  <si>
    <t>Beveiliging AZC</t>
  </si>
  <si>
    <t>1 controlebeurt per jaar</t>
  </si>
  <si>
    <t>W.J. de Vos</t>
  </si>
  <si>
    <t>RBD Beveiliging; Postbus 237; 7900 AE Hoogeveen; Marconistraat 3a; 7903 AG Hoogeveen; Telefoon 0528 26 50 00; Fax 0528 26 52 59; Email info@rbd.net</t>
  </si>
  <si>
    <t>Dhr. W. Niemeyer</t>
  </si>
  <si>
    <t>Beveiliging Vreemdelingendienst</t>
  </si>
  <si>
    <t>Service-overeenkomstnummer 405080</t>
  </si>
  <si>
    <t>Raamovereenkomst</t>
  </si>
  <si>
    <t>Huur Martin Luther Kingweg 11</t>
  </si>
  <si>
    <t>ASN-16005/215/serv</t>
  </si>
  <si>
    <t>Service LAN/WAN Netwerk</t>
  </si>
  <si>
    <t>Nestle Nederland BV</t>
  </si>
  <si>
    <t>nvt</t>
  </si>
  <si>
    <t>P.I. Groot Bankenbosch</t>
  </si>
  <si>
    <t>Bewassing textiel</t>
  </si>
  <si>
    <t>Automatische schuifdeuren</t>
  </si>
  <si>
    <t>Huurcontract panden</t>
  </si>
  <si>
    <t>Uitvoeringsovereenkomst</t>
  </si>
  <si>
    <t>Detacheringsovereenkomst</t>
  </si>
  <si>
    <t>Kunstofvat tbv recyclingfilter</t>
  </si>
  <si>
    <t>Mantelovereenkomst Ondersteuning Software Asset Management</t>
  </si>
  <si>
    <t>ZuidOost HFO</t>
  </si>
  <si>
    <t>Tuinonderhoud</t>
  </si>
  <si>
    <t>De koten dienen binnen 8 dagen na factuurdatum te zijn voldaan</t>
  </si>
  <si>
    <t>1 onderhoudsbeurt per jaar</t>
  </si>
  <si>
    <t>0713</t>
  </si>
  <si>
    <t>0027</t>
  </si>
  <si>
    <t>0277</t>
  </si>
  <si>
    <t>0265</t>
  </si>
  <si>
    <t>0269</t>
  </si>
  <si>
    <t>0268</t>
  </si>
  <si>
    <t>0262</t>
  </si>
  <si>
    <t>0260</t>
  </si>
  <si>
    <t>0271</t>
  </si>
  <si>
    <t>0264</t>
  </si>
  <si>
    <t>De weergegeven kosten zijn de kosten voor het onderhoudscontract voor 9 apparaten per jaar. Per apparaat bedragen de kosten € 895,00. In het 1e garantiejaar wordt het jaarbedrag met € 300,00 gereduceerd. Dit bedrag dient elk jaar bij vooruitbetaling te worden voldaan. Per 01-01-2006 zijn de uurlonen van de technische dienst verhoogd met 1,08%.</t>
  </si>
  <si>
    <t>Software-update en helpdeskcontract (toegang algemeen)</t>
  </si>
  <si>
    <t>Machtiging</t>
  </si>
  <si>
    <t>D07.001118</t>
  </si>
  <si>
    <t>Klantnummer 1017265</t>
  </si>
  <si>
    <t>Business Post; Van Markenstraat 8; 9403 AS Assen</t>
  </si>
  <si>
    <t>E.M. van Linge</t>
  </si>
  <si>
    <t>Essent Meetbedrijf B.V.; Marsweg 5; 8013 PD Zwollde; Postbus 726; 8000 AS Zwolle; Telefoon 038 851 22 11; Fax 038 852 24 89; Email contract.meetbedrijf@essent.nl</t>
  </si>
  <si>
    <t>De weergegeven kosten betreffen de kosten bij aanvang van de overeenkomst voor meterhuur en meetverantwoordelijkheid &gt; 3*80 Ampères en &lt; 100 kilowatt (inclusief maandelijkse afstanduitlezing)</t>
  </si>
  <si>
    <t>Een nota dient te zijn voldaan binnen veertien dagen na dagtekening. Het meetbedrijf geeft aan op welke wijze en in welke valuta de nota kan worden voldaan.</t>
  </si>
  <si>
    <t>53 04 49 021</t>
  </si>
  <si>
    <t>Meetinrichting , 100 kW</t>
  </si>
  <si>
    <t>De weergegeven kosten (2008) zijn de kosten voor 1 grote mechanische onderhoudsbeurt</t>
  </si>
  <si>
    <t>De weergegeven kosten (2008) zijn de kosten voor een kleine beurt à € 264,00 en een belastingtest à € 431,00</t>
  </si>
  <si>
    <t>De weergegeven kosten betreffen de kosten volgens de prijsopgave voor het project (prijspeil 17-06-2008).</t>
  </si>
  <si>
    <t>\</t>
  </si>
  <si>
    <t>Prijsgestanddoening is 30 dagen</t>
  </si>
  <si>
    <t>ING Bank 65 47 38 300; Postbank 11 86 866</t>
  </si>
  <si>
    <t>Lokaliseerruimtes TT-circuit</t>
  </si>
  <si>
    <t>Eenmalig</t>
  </si>
  <si>
    <t>Servicenummer (24h) 0318 - 69 89 99; Servicenummer fax (werkdagen) 0318 - 64 11 86; Email aftersales@besam.nl</t>
  </si>
  <si>
    <t>D08.003871</t>
  </si>
  <si>
    <t>Referentie 195901; 195902/IJB/cj</t>
  </si>
  <si>
    <t>Nysingh Advocaten-Notarissen; Burg. Roelenweg 11; 8021 EV Zwolle; Postbus 600; 8000 AP Zwolle; Telefoon 038 - 4 259 200; Fax 038 - 4 259 285; Email info@nysingh.nl</t>
  </si>
  <si>
    <t>Ondertekend door Mw. Mr. I.J. van den Berge (Advocaat)</t>
  </si>
  <si>
    <t>BAM Techniek B.V.; Rouaanstraat 3; 9723 CA Groningen; Postbus 9478; 9703 LR Groningen; Telefoon (050) 599 49 95; Fax (050) 318 72 97; Email groningen@bamtechniek.nl</t>
  </si>
  <si>
    <t>De weergegeven kosten zijn de prijzen voor het jaar 2005</t>
  </si>
  <si>
    <t>Contractnummer 01209.1</t>
  </si>
  <si>
    <t>De weergegeven kosten betreft de kostprijs per maand bij aanvang van het contract</t>
  </si>
  <si>
    <t>G.E. Veurink/CD; Telefoon (038) 456 33 60; Fax (038) 456 33 80</t>
  </si>
  <si>
    <t>Contract kan na de looptijd van 3 jaar maximaal met 2 perioden van 1 jaar worden verlengd.</t>
  </si>
  <si>
    <t>Vervallen?</t>
  </si>
  <si>
    <t xml:space="preserve">Maandfacturen dienen achteraf te worden ingezonden. De betaling van de facturen geschiedt door of namens de opdrachtgever enb ehoort - tenzij anders is overeengekomen - plaats te vinden binnen 30 dagen nadat de opdrachtgever de prestatie van de aannemer heeft goedgekeurt mits de factuur door NIC B.V. ten aanzien vande prijs en prijscondities in orde is bevonden. </t>
  </si>
  <si>
    <t>ISS Cleaning Services.; Van Deventerlaan 30-40; Postbus 8067; 3503 RB Utrecht; Telefoon 030 - 24 24 344; Fax 030 - 24 13 947; Email info@issnl.com</t>
  </si>
  <si>
    <t>Contractnummer CNT00487</t>
  </si>
  <si>
    <t>Betaling dient binnen 30 dagen na factuurdatum te geschieden. Bij betaling dient het factuurnummer te worden vermeld</t>
  </si>
  <si>
    <t>W. Dolsma (Hoofd Concernstaf)</t>
  </si>
  <si>
    <t xml:space="preserve">Facturen van Leverancier dienen binnen 14 dagen na factuurdatum te worden voldaan. Facturering van huur en sanitair onderhoud vindt plaats per 12 maanden vooruit. </t>
  </si>
  <si>
    <t>2x per jaar sanitair onderhoud</t>
  </si>
  <si>
    <t>Centraal orgaan opvang asielzoekers (COA)</t>
  </si>
  <si>
    <t>Contract beëindigd per 01-06-2007</t>
  </si>
  <si>
    <t>VELD_CONTRACTTYPE_DISPLAYTYPE</t>
  </si>
  <si>
    <t>VELD_ CONTRACTNUMMER_UNIEK NUMMER</t>
  </si>
  <si>
    <t>VELD_VERWIJZING CORSA_SCANNUMMER</t>
  </si>
  <si>
    <t>VELD_CPV_CODE</t>
  </si>
  <si>
    <t>VELD_CONTRACTGROEP</t>
  </si>
  <si>
    <t>VELD_CONTRACTDATUM</t>
  </si>
  <si>
    <t>VELD_ STARTDATUM</t>
  </si>
  <si>
    <t>VELD_LOOPTIJD_IN_MAANDEN</t>
  </si>
  <si>
    <t>VELD_EINDDATUM</t>
  </si>
  <si>
    <t>VELD_OPZEGTERMIJN_IN_MAANDEN</t>
  </si>
  <si>
    <t>VELD_OPZEGDATUM</t>
  </si>
  <si>
    <t>1 maal per jaar</t>
  </si>
  <si>
    <t>Referentie RR/fl/01.0050</t>
  </si>
  <si>
    <t>De prijs staat in het contract nog vermeld in guldens!!!!!</t>
  </si>
  <si>
    <t>Polisnummer V 704 0102</t>
  </si>
  <si>
    <t>Polisnummer 401.8444</t>
  </si>
  <si>
    <t>Watercompany International B.V.; De Gorzen 21; 4731 TV Oudenbosch; Telefoon +31 (0) 165 - 305580; Fax +31 (0) 165 - 323203</t>
  </si>
  <si>
    <t>Contractnummer 00006227</t>
  </si>
  <si>
    <t>Jaarlijks preventief onderhoud</t>
  </si>
  <si>
    <t>Afrekening vindt plaats op basis van maandelijkse te verrekenen kosten naar rato van het werkelijk aantal bestede uren. Het bedrag dient te worden overgemaakt onder vermelding van het projectnummer P22050004</t>
  </si>
  <si>
    <t>KBC bank 63 30 45 683</t>
  </si>
  <si>
    <t>De werkzaamheden worden verricht tegen betaling van een vast, jaarlijks bedrag zoals op de ommezijde weergegeven, te betalen ofwel netto contant direct voorafgaand aan het verrichten van de werkzaamheden in enige periode ofwel, zulks ter keuze van Autec, door middel van bancaire overboeking binnen 5 kalenderdagen na factuurdatum.</t>
  </si>
  <si>
    <t>Onderhoud 4 koloms hefbrug</t>
  </si>
  <si>
    <t>D09.002474</t>
  </si>
  <si>
    <t>D09.002475</t>
  </si>
  <si>
    <t>D09.002476</t>
  </si>
  <si>
    <t>D09.002478</t>
  </si>
  <si>
    <t>D09.002479</t>
  </si>
  <si>
    <t>D09.002480</t>
  </si>
  <si>
    <t>D09.002481</t>
  </si>
  <si>
    <t>D09.002483</t>
  </si>
  <si>
    <t>D09.002484</t>
  </si>
  <si>
    <t>D09.002485</t>
  </si>
  <si>
    <t>D09.002486</t>
  </si>
  <si>
    <t>D09.002487</t>
  </si>
  <si>
    <t>D09.002488</t>
  </si>
  <si>
    <t>D09.002489</t>
  </si>
  <si>
    <t>D09.002490</t>
  </si>
  <si>
    <t>D09.002491</t>
  </si>
  <si>
    <t>D09.002492</t>
  </si>
  <si>
    <t>D09.002493</t>
  </si>
  <si>
    <t>D09.002495</t>
  </si>
  <si>
    <t>D09.002496</t>
  </si>
  <si>
    <t>D09.002497</t>
  </si>
  <si>
    <t>Bouk van der Lingen (Afdeling Contractmanagement); Telefoon +31(0)343 527 70 03; Email bouk.van.der.lingen@C2000.politie.nl</t>
  </si>
  <si>
    <t>Ondertekend door W.J. de Vos</t>
  </si>
  <si>
    <t>Overeenkomstnummer 67</t>
  </si>
  <si>
    <t xml:space="preserve">Behandeld door Esther Vos </t>
  </si>
  <si>
    <t>De weergegeven kosten betreffen de kosten voor 10 opleidingen</t>
  </si>
  <si>
    <t>De weergegeven kosten zijn de kosten voor de periode 14-03-2004 t/m 13-03-2005</t>
  </si>
  <si>
    <t>Tijdvak afhalen en brengen tussen 11:00 en 11:30; frequentie dagelijks met uitzondering van algemeen erkende feestdagen</t>
  </si>
  <si>
    <t>TNT Post (voorheen TPG Post)</t>
  </si>
  <si>
    <t>TPG Post Business Service; Telefoonnummer (076) 527 27 27</t>
  </si>
  <si>
    <t>Noodstroominstallatie, Tuinstraat 17, Assen. Serienr. 70-35309 d.d. 23-04-96, 70-37593 d.d. 24-10-97, A5020-2302-1285G d.d. 29-05-02.</t>
  </si>
  <si>
    <t>Huurovereenkomst</t>
  </si>
  <si>
    <t>Waterkoeler huur, onderhoud.</t>
  </si>
  <si>
    <t>Noord HFO</t>
  </si>
  <si>
    <t>ZuidWest HFO</t>
  </si>
  <si>
    <t>Alarmdoormelding/Inbraaksignalering</t>
  </si>
  <si>
    <t>Verzekeringen</t>
  </si>
  <si>
    <t>Aansprakelijkheidsverzekering</t>
  </si>
  <si>
    <t>Vaartuigverzekering</t>
  </si>
  <si>
    <t>Inbraaksignalering</t>
  </si>
  <si>
    <t>Bruikleenovereenkomst</t>
  </si>
  <si>
    <t>Koffiezetapparatuur</t>
  </si>
  <si>
    <t>Overheaddeur</t>
  </si>
  <si>
    <t>Haal- en brengservice post</t>
  </si>
  <si>
    <t>Mantelovereenkomst kantoormateriaal en computersupplies</t>
  </si>
  <si>
    <t>Beheersovereenkomst</t>
  </si>
  <si>
    <t>Honac Nederland Totaalconcept</t>
  </si>
  <si>
    <t>Korpsleiding</t>
  </si>
  <si>
    <t>USZO</t>
  </si>
  <si>
    <t>Uitvoering ontslaguitkeringsregeling</t>
  </si>
  <si>
    <t>Gebruiksovereenkomst</t>
  </si>
  <si>
    <t>Farao VX onderhoud</t>
  </si>
  <si>
    <t>Dienstverleningsovereenkomst</t>
  </si>
  <si>
    <t>Korpsbeheerder</t>
  </si>
  <si>
    <t>Arbodienstverlening</t>
  </si>
  <si>
    <t>Auteursrechterlijke vergoeding</t>
  </si>
  <si>
    <t>Brand/Blikseminslag/Inductie/Storm en Vliegtuigschade</t>
  </si>
  <si>
    <t>Unive verzekeringen</t>
  </si>
  <si>
    <t>Motorrijtuigenverzekering Korting RPD</t>
  </si>
  <si>
    <t>Motorrijtuigenverzekering Korting</t>
  </si>
  <si>
    <t>Samengevoegd nr 8</t>
  </si>
  <si>
    <t>Beheersovereenkomst legionella</t>
  </si>
  <si>
    <t>Damesverbandcontainers</t>
  </si>
  <si>
    <t>Hydrocultuur</t>
  </si>
  <si>
    <t>TPG Post (voorheen PTT Post)</t>
  </si>
  <si>
    <t>Rien Verbeek (TPG Business Service) Telefoon 076 - 527 27 27</t>
  </si>
  <si>
    <t>Ondertekend door J.H. Reuvers</t>
  </si>
  <si>
    <t>Overeenkomstnummer 05 0801</t>
  </si>
  <si>
    <t>&gt;</t>
  </si>
  <si>
    <t>A.C. Smits (Customer Relation Manager)</t>
  </si>
  <si>
    <t>Fujicolor Benelux; Postbus 16; 4650 AA Steenbergen; Franseweg 65; 4651 GE Steenbergen; Telefoon +31 (0)167 56 99 11; Fax +31 (0)167 56 37 88; Email info@fujicolor.nl</t>
  </si>
  <si>
    <t>Betalingen dienen binnen 28 dagen na factuurdatum plaats te vinden</t>
  </si>
  <si>
    <t>ABN Amro 52 62 19 254; F. van Lanschot 63 72 61 496</t>
  </si>
  <si>
    <t>Referentie EP/AvdB</t>
  </si>
  <si>
    <t>Facturen van Imtech dienen binnen 30 dagen na de factuurdatum te worden voldaan op de door Imtech aangegeven wijze. De betaling dient te geschieden effectief in de overeengekomen valuta en zonder enige verrekening, korting en/of opschorting</t>
  </si>
  <si>
    <t>Contractnummer C03-96/0090/em</t>
  </si>
  <si>
    <t>PTT Post</t>
  </si>
  <si>
    <t>Offertenummer 10293</t>
  </si>
  <si>
    <t>Ondertekend door Okko Arend Prins</t>
  </si>
  <si>
    <t>Contractnummer 030646</t>
  </si>
  <si>
    <t>Contractnummer 030084</t>
  </si>
  <si>
    <t>Contractnummer 01566</t>
  </si>
  <si>
    <t>Contractnummer 020885</t>
  </si>
  <si>
    <t>Contractnummer 020890</t>
  </si>
  <si>
    <t>Crawford Deur B.V. (voorheen Henderson Nederland BV); Costerstraat 20; 1704 RJ Heerhugowaard; Postbus 159; 1700 AD Heerhugowaard; Telefoon (072) 575 21 25; Fax (072) 571 33 76</t>
  </si>
  <si>
    <t>Hörmann Nederland B.V.; Afdeling After Sales; Postbus 240; 3770 AE Barneveld; Harselaarseweg 90; 3771 MB Barneveld; Telefoon 31(0)342 - 42 94 00; Fax 31(0) 342 - 42 94 99; Email aftersales.bar@hormann.nl</t>
  </si>
  <si>
    <t>H. van den Hout (RelatiebeheerdeR)</t>
  </si>
  <si>
    <t>De weergegeven kosten betreffen de kosten per 01-11-2008</t>
  </si>
  <si>
    <t>D08.003676</t>
  </si>
  <si>
    <t>Contractnummer KvKNL-20071126-0111</t>
  </si>
  <si>
    <t>ABN Amro 48 22 38 208; Postbank 55 93 71</t>
  </si>
  <si>
    <t>30 65 76 848</t>
  </si>
  <si>
    <t>Citrix licentie</t>
  </si>
  <si>
    <t>SafeGuard Easy licentie</t>
  </si>
  <si>
    <t>De weergegeven kosten betreffen de kosten voor de jaarlijkse verplihcte keuring, met jaarlijks preventief totaal onderhoud inclusief smeermiddelen.</t>
  </si>
  <si>
    <t>Overeenkomstnummer 40</t>
  </si>
  <si>
    <t>Behandeld door Jacobien Hellewegen</t>
  </si>
  <si>
    <t>De weergegeven kosten betreffen de kosten voor 12 opleidingen</t>
  </si>
  <si>
    <t>mw. W. Freriks</t>
  </si>
  <si>
    <t>Betaling contant contant bij de aflevering danwel binnen 14 dagen na aflevering. Indien betaling in termijnen is overeengekomen, geschiedt deze behoudens uitdrukkelijk anders luidende schriftelijke afspraken tussen partijen als volgt: 20% bij de opdracht; 70% wanneer de producten ter verzending ereed worden gelegd, danwel bij de voltooiing van de door MTU verrichte werkzaamheden; 10% binnen 14 dagen nadat de tweede termijnbetaling veschenen is.</t>
  </si>
  <si>
    <t>F. van Lanschot 22 73 70 945</t>
  </si>
  <si>
    <t>1 maal per jaar een servicebeurt</t>
  </si>
  <si>
    <t>Betaling van de overeengekomen prijs zal plaatsvinden binnen 30 dagen na ontvangst van de factuur. Bij betaling binnen 8 dagen na ontvangst factuur is een betalingskorting van 2% van toepassing</t>
  </si>
  <si>
    <t>Stichting Ons Dorpshuis</t>
  </si>
  <si>
    <t>Ondertekend door J. van Aarst (Secretaris)</t>
  </si>
  <si>
    <t>Per 1 augustus 2006 is het contract beëindigd</t>
  </si>
  <si>
    <t>Onderhoudsovereenkomst G/63621068</t>
  </si>
  <si>
    <t>De weergegeven kosten komen voort uit de aangeleverde gegevens. Het bedrag kan niet in het contract worden teruggevonden. Alle door Siemens genoemde prijzen zijn excl. Omzetbelasting die in verband met de overeenkomst is verschuldigd. Deze wordt afzonderlijk in rekening gebracht. De  prijs voor de te leveren goederen geldt exclusief de te verrichten werkzaamheden en is franco plaat s van aflevering.</t>
  </si>
  <si>
    <t xml:space="preserve"> Alle door Siemens genoemde prijzen zijn excl. Omzetbelasting die in verband met de overeenkomst is verschuldigd. Deze wordt afzonderlijk in rekening gebracht. De  prijs voor de te leveren goederen geldt exclusief de te verrichten werkzaamheden en is franco plaat s van aflevering.</t>
  </si>
  <si>
    <t>Betreft 2 Diepvrieskasten en 1 koelcel</t>
  </si>
  <si>
    <t>L.O. Luinenburg</t>
  </si>
  <si>
    <t>KPN; Bezoekadres Business Radio Solutions; Essebaan 65; 2908 LJ Capelle a/d Ijssel; Telefoon (010) 457 80 68; Fax (010) 457 22 39; Correspondentieadres Postbus 47; 2900 AA Capelle a/d Ijssel</t>
  </si>
  <si>
    <t>De weergegeven kosten zijn de kosten voor ardf/duplex, print/scan, 500 vels finisher en paperbank. Ook worden er kosten per afdruk in rekening gebracht, € 0,0102 per afdruk.</t>
  </si>
  <si>
    <t>De kosten zullen per voorschotnota elk kalenderkwartaal in rekening worden gebracht. Achteraf vindt verreking plaats van de werkelijk gemaakte kopieën. Deze verrekening dient binnen 2 maanden na het betreffende kwartaal plaats te vinden</t>
  </si>
  <si>
    <t>De leverancier zal de werkzaamheden, die hij op kosten van de Huurder verricht, verrichten tegen ten hoogste de bij deze mantelovereenkomst genoemde tarieven.</t>
  </si>
  <si>
    <t>Kenmerk 05-240904-0004</t>
  </si>
  <si>
    <t>Stichting Videma; Grotewaard 9 A; 4225 PA Noordeloos; Email info@videma.nl; Telefoon 0183 - 583 000; Fax 0183 - 583 090</t>
  </si>
  <si>
    <t>Ondertekend door Drs. Jeroen Andriolo</t>
  </si>
  <si>
    <t>OCM2003-2791/5.1</t>
  </si>
  <si>
    <t>Sanyo E&amp;E Europe B.V.; Medical Division; Nijverheidsweg 120; 4879 AZ Etten-Leur; Postbus 494; 4870 AL Etten-Leur; Telefoon +31 76 543 38 33; Fax +31 76 541 37 32</t>
  </si>
  <si>
    <t>Contractnummer 00153</t>
  </si>
  <si>
    <t>Contractnummer 00161</t>
  </si>
  <si>
    <t>Contractnummer 00163</t>
  </si>
  <si>
    <t>Contractnummer 01381</t>
  </si>
  <si>
    <t>Contractnummer 00151</t>
  </si>
  <si>
    <t>Chubb Varel Security B.V.;Vestiging Groningen; Wasaweg 1; 9723 JD Groningen; Telefoon (050) 542 25 00; Fax (050) 541 47 65; Email groningen@varel.nl</t>
  </si>
  <si>
    <t>Ondertekend door D.J. ten Hoonte (Vestigingsmanager)</t>
  </si>
  <si>
    <t>Ondertekend door Marcel Prijs</t>
  </si>
  <si>
    <t>Weergegeven kosten zijn de kosten van de onderhoudsovereenkomst € 573,47 en Alarmcentrale dienstenovereenkomst € 49,95. Alle prijzen zijn exclusief BTW.</t>
  </si>
  <si>
    <t>Brandmeld- en ontruimingsinstallatie</t>
  </si>
  <si>
    <t>J. Reining (Afdeling Collectieve CAI); Telefoon 050 - 853 47 31; Email judith.reining@essent.nl</t>
  </si>
  <si>
    <t>Archiefcode 216748</t>
  </si>
  <si>
    <t>De waarde van de beschikking bedraagt voor het tijdsvak 01-01-2001 t/m 01-01-2005 € 413.847</t>
  </si>
  <si>
    <t>Contactpersoon Rob Reuters; Telefoon +31 30 602 88 00; Fax +31 30 603 53 94; Email rob.geuters@cognos.com</t>
  </si>
  <si>
    <t>Prijs staat in het contract nog aangegeven in guldens!!!!!</t>
  </si>
  <si>
    <t>Binnen 30 dagen na factuurdatum dient factuur betaald te worden</t>
  </si>
  <si>
    <t>Contractnummer 00170</t>
  </si>
  <si>
    <t>Contractnummer 020102</t>
  </si>
  <si>
    <t>Contractnummer 00140</t>
  </si>
  <si>
    <t>Nummer DOZ.230244B/GR</t>
  </si>
  <si>
    <t>Referentie 358215/C1200-/CVB</t>
  </si>
  <si>
    <t>Contractnummer 61752; Installatienummer 411250433</t>
  </si>
  <si>
    <t xml:space="preserve"> 34990171/0001</t>
  </si>
  <si>
    <t>O 001 1009</t>
  </si>
  <si>
    <t xml:space="preserve"> OF070329</t>
  </si>
  <si>
    <t xml:space="preserve"> JVtdr22050004/a-004</t>
  </si>
  <si>
    <t xml:space="preserve"> GMB</t>
  </si>
  <si>
    <t xml:space="preserve"> IVW/TBE/PDDT/Regio Drenthe</t>
  </si>
  <si>
    <t xml:space="preserve"> A250.007</t>
  </si>
  <si>
    <t xml:space="preserve"> 010/01/02</t>
  </si>
  <si>
    <t xml:space="preserve"> 168814/7035216</t>
  </si>
  <si>
    <t xml:space="preserve"> 195901; 195902/IJB/cj</t>
  </si>
  <si>
    <t xml:space="preserve"> ICTU/ON21/U3625</t>
  </si>
  <si>
    <t xml:space="preserve"> 7/03/018/TM</t>
  </si>
  <si>
    <t xml:space="preserve"> 2006SSP0002</t>
  </si>
  <si>
    <t xml:space="preserve"> RC/KdJ/04/05521</t>
  </si>
  <si>
    <t xml:space="preserve"> 07/00207</t>
  </si>
  <si>
    <t xml:space="preserve"> 291206/jes</t>
  </si>
  <si>
    <t xml:space="preserve"> 06cbdu0148</t>
  </si>
  <si>
    <t xml:space="preserve"> DOZ.230244B/GR</t>
  </si>
  <si>
    <t xml:space="preserve"> 6528898/971159</t>
  </si>
  <si>
    <t xml:space="preserve"> 200001653/CvO</t>
  </si>
  <si>
    <t xml:space="preserve"> 980225.ja2; 40179-A</t>
  </si>
  <si>
    <t xml:space="preserve"> 981201. JD6</t>
  </si>
  <si>
    <t xml:space="preserve"> 03J13</t>
  </si>
  <si>
    <t xml:space="preserve"> 931636 / 931636 A</t>
  </si>
  <si>
    <t>1999-240</t>
  </si>
  <si>
    <t xml:space="preserve"> 463011;  55823</t>
  </si>
  <si>
    <t xml:space="preserve"> 455006;  185671;  1425</t>
  </si>
  <si>
    <t xml:space="preserve"> 440194;  115132;  1425</t>
  </si>
  <si>
    <t xml:space="preserve"> 1425; 2000/S12-006524</t>
  </si>
  <si>
    <t xml:space="preserve"> 463011;  55823;  1900</t>
  </si>
  <si>
    <t xml:space="preserve"> 440197;  177174;  1425</t>
  </si>
  <si>
    <t xml:space="preserve"> TN/RPK016/2006</t>
  </si>
  <si>
    <t xml:space="preserve"> EG250114200506RF</t>
  </si>
  <si>
    <t xml:space="preserve"> 184803-01</t>
  </si>
  <si>
    <t xml:space="preserve"> 184978-01</t>
  </si>
  <si>
    <t xml:space="preserve"> V 704 0102</t>
  </si>
  <si>
    <t xml:space="preserve"> 81/6262-051</t>
  </si>
  <si>
    <t xml:space="preserve"> StaatNL310702</t>
  </si>
  <si>
    <t xml:space="preserve"> NT/10368</t>
  </si>
  <si>
    <t xml:space="preserve"> 41554;  72278</t>
  </si>
  <si>
    <t xml:space="preserve"> Cas/HC/186463/BM</t>
  </si>
  <si>
    <t xml:space="preserve"> 187920; 86055/4A059</t>
  </si>
  <si>
    <t xml:space="preserve"> 133817/79078/10E673/nk</t>
  </si>
  <si>
    <t xml:space="preserve"> 01/u/asn/1968</t>
  </si>
  <si>
    <t>FAC 064/2002; 86790900</t>
  </si>
  <si>
    <t xml:space="preserve"> 99507/LP</t>
  </si>
  <si>
    <t xml:space="preserve"> AK/is</t>
  </si>
  <si>
    <t xml:space="preserve"> Ck/25101e</t>
  </si>
  <si>
    <t>Stichting De Hiel; Postbus 767; 9400 AC Assen</t>
  </si>
  <si>
    <t>Ing. Kees Jan Porre (Accountmanager); Telefoon (010)4575105; Email c.j.j.porre@eneco.nl &amp; Susanne Kennis (Plv Accountmanager); Telefoon (010)4575106; Mobiel 0652431988; Email s.kennis@eneco.nl &amp; Fabian Roos (Accountsupport); Telefoon (010)4575278; Mobiel 0627894738; Email f.roos@eneco.nl</t>
  </si>
  <si>
    <t>Eneco Energiehandelsbedrijf B.V.; Rivium Quadrant 75; 2909 LC Capelle a/d Ijssel; Postbus 96; 2900 AB Capelle a/d Ijssel</t>
  </si>
  <si>
    <t>ABN Amro 46 77 38 203; Postbank 95 10</t>
  </si>
  <si>
    <t>Gebruiksvergunning</t>
  </si>
  <si>
    <t>240015</t>
  </si>
  <si>
    <t>Netwerkcontract</t>
  </si>
  <si>
    <t>Overeenkomst Signaallevering (CAI)</t>
  </si>
  <si>
    <t>339107</t>
  </si>
  <si>
    <t>Netwerkcontract (Ceintuurbaan)</t>
  </si>
  <si>
    <t>Printsysteem toegangscontrolekaarten</t>
  </si>
  <si>
    <t>Verhuur ruimte schakelnode aan ITO.</t>
  </si>
  <si>
    <t>Noodstroominstallatie</t>
  </si>
  <si>
    <t>Ondersteuning project "Kracht van de Keten"</t>
  </si>
  <si>
    <t>Elzenlaan 1</t>
  </si>
  <si>
    <t>Ondertekend door J.S.W. Klinkhamer (Field Sales Directeur)</t>
  </si>
  <si>
    <t>Overeenkomst</t>
  </si>
  <si>
    <t>Overeenkomstnummer 01011102</t>
  </si>
  <si>
    <t>Vergunningsnummer 41554; Relatienummer 72278</t>
  </si>
  <si>
    <t>Betaling dient te geschieden in euro's binnen 30 dagen na factuurdatum, met dien verstande dat levering heeft plaatsgevonden. Opdrachtgever is niet tot betaling verplicht indien de ontvangen factuur niet voldoet aan de vastgestelde eisen. Het niet voldoen van de factuur aan de gestelde eisen dient binnen een termijn van drie weken na ontvangst van de factuur aan Leverancier schriftelijk gemeld te worden</t>
  </si>
  <si>
    <t>Levering gas</t>
  </si>
  <si>
    <t>Dienst Domeinen; Rijkskantorengebouw Hanzeland; Hanzelaan 310; Postbus 635; 8000 AP Zwolle; Telefoon 038 - 469 53 00; Fax 038 - 469 57 88</t>
  </si>
  <si>
    <t>Offertenummer 55621</t>
  </si>
  <si>
    <t>Offertenummer 55536</t>
  </si>
  <si>
    <t>Peter Derks (Accountmanager)</t>
  </si>
  <si>
    <t>De weergegeven kosten betreffen de jaarlijkse kosten voor het onderhoud. De totale kosten voor 3 nieuwe licenties en 6 bestaande licenties zijn € 3.376,00</t>
  </si>
  <si>
    <t>De weergegeven kosten betreft de leaseprijs incl. brandstof. De totale leaseprijs per kilomter in cent bedraag € 11,23</t>
  </si>
  <si>
    <t>D09.002417</t>
  </si>
  <si>
    <t>D09.002418</t>
  </si>
  <si>
    <t>D09.002419</t>
  </si>
  <si>
    <t>D09.002422</t>
  </si>
  <si>
    <t>D09.002423</t>
  </si>
  <si>
    <t>D09.002424</t>
  </si>
  <si>
    <t>D09.002438</t>
  </si>
  <si>
    <t>D09.002439</t>
  </si>
  <si>
    <t>D09.002441</t>
  </si>
  <si>
    <t>D09.002442</t>
  </si>
  <si>
    <t>D09.000705; D09.002443</t>
  </si>
  <si>
    <t>D09.002444; D07.000142 (indexering huur)</t>
  </si>
  <si>
    <t>D09.002445</t>
  </si>
  <si>
    <t>D09.002446</t>
  </si>
  <si>
    <t>D09.002447</t>
  </si>
  <si>
    <t>D09.002448</t>
  </si>
  <si>
    <t>D09.002449</t>
  </si>
  <si>
    <t>D09.002450</t>
  </si>
  <si>
    <t>D09.002451</t>
  </si>
  <si>
    <t>D09.002452; D09.000703; D09.000706</t>
  </si>
  <si>
    <t>D09.002454; D07.003629 (huuraanpassing 2007)</t>
  </si>
  <si>
    <t>D09.002455</t>
  </si>
  <si>
    <t>D09.002457</t>
  </si>
  <si>
    <t>D09.002458</t>
  </si>
  <si>
    <t>D09.002459</t>
  </si>
  <si>
    <t>D09.002460</t>
  </si>
  <si>
    <t>D09.002461</t>
  </si>
  <si>
    <t>D09.002462</t>
  </si>
  <si>
    <t>D09.002463</t>
  </si>
  <si>
    <t>D09.002464</t>
  </si>
  <si>
    <t>D09.002465</t>
  </si>
  <si>
    <t>D09.002466</t>
  </si>
  <si>
    <t>D09.002467</t>
  </si>
  <si>
    <t>Hampshire Hospitality &amp; Leisure</t>
  </si>
  <si>
    <t>vtsPN</t>
  </si>
  <si>
    <t>D09.001419</t>
  </si>
  <si>
    <t>Vergaderarrangement</t>
  </si>
  <si>
    <t>ja</t>
  </si>
  <si>
    <t>D09.002214</t>
  </si>
  <si>
    <t>Han Hameleers (Corporate Account Manager); Telefoon 06 - 54 62 70 10; Medewerker Corporate Services; Telefoon 045 - 56 07 398; Fax 045 - 550 70 31; Medewerker Corporate Contact Center; Telefoon 045 - 560 76 66; Fax 045 - 560 73 67</t>
  </si>
  <si>
    <t>Koninklijke Olland B.V.; Koeweistraat 10; 4181 CD Waardenbrug; Postbus 70; 4180 BB Waardenburg; Telefoon 0418 - 65 78 00; Fax 0418 65 78 01; Email info@olland.nl</t>
  </si>
  <si>
    <t>ABN Amro 57 07 05 440; Rabobank 16 22 04 132; ING Bank 65 18 90 321</t>
  </si>
  <si>
    <t>21 65 34 598</t>
  </si>
  <si>
    <t>22 65 34 598</t>
  </si>
  <si>
    <t>23 65 34 598</t>
  </si>
  <si>
    <t>24 65 34 598</t>
  </si>
  <si>
    <t>25 65 34 598</t>
  </si>
  <si>
    <t>26 65 34 598</t>
  </si>
  <si>
    <t>27 65 34 598</t>
  </si>
  <si>
    <t>Contractnummer 028485</t>
  </si>
  <si>
    <t>Referentie 01/u/asn/1968</t>
  </si>
  <si>
    <t>Gemeente Midden Drenthe; Postbus 24; 9410 AA Beilen; Telefoon (0593) 53 92 22; Fax (0593) 53 93 90; Raadhuisplein 1 Beilen; Hoofdweg 24 Smilde; B.G. van Weezelplein 10 Westerbork; Email gemeente@middendrenthe.nl</t>
  </si>
  <si>
    <t>Marsh B.V.; Postbus 90259; 1006 BG Amsterdam; Gebouw Ringpark; Nachtwachtlaan 20; Telefoon (020) 541 73 00; Fax (020) 661 37 46</t>
  </si>
  <si>
    <t>Precare B.V.</t>
  </si>
  <si>
    <t>Ondertekend door J. Teunis</t>
  </si>
  <si>
    <t>Tenzij anders vermeld zijn alle tarieven in de munteenheid Euro en excl. Wettelijk verschuldigde BTW.</t>
  </si>
  <si>
    <t>Facturatie zal geschieden na afronding van elke opdracht per gebouw/vestiging met een betalingstermijn van 30 dagen</t>
  </si>
  <si>
    <t>Conrole verbandkoffers</t>
  </si>
  <si>
    <t>Inspectie</t>
  </si>
  <si>
    <t>D09.002120</t>
  </si>
  <si>
    <t>Kenmerk 3218-1 ond</t>
  </si>
  <si>
    <t>VTD Nederland B.V.; Postbus 303; 8250 AH Dronten; De Vecht 20; 8253 PH Dronten; Telefoon 0321-387010; Fax 0321 - 387 011; Email info@vtdn.nl</t>
  </si>
  <si>
    <t>De projectkosten betreft een eenmalige bijdrage van € 36,00 per randapparaat, de beheerkosten betreffen voor het eerste jaar 2007 € 75,36 per randapparaat, vanaf 2008 en verder € 70,59 per randapparaat. De investeringskosten € 17,05 per jaar per randapparaat (voor 5 jaar vast)</t>
  </si>
  <si>
    <t>Kenmerk SCL05/714</t>
  </si>
  <si>
    <t>dhr. M van Delden; Doorkiesnummer 0592 - 266 955</t>
  </si>
  <si>
    <t>Referentie TN/RPK016/2006</t>
  </si>
  <si>
    <t>Huur Nijkampenweg 71, Emmen</t>
  </si>
  <si>
    <t>Huur Statenweg 109, Emmen</t>
  </si>
  <si>
    <t>AZC Meppel</t>
  </si>
  <si>
    <t>Huur kantoorruimte AZC Meppel</t>
  </si>
  <si>
    <t>Energiebedrijf.com BV; Postbus 108; 3830 AC Leusden; Storkstraat 17 C; 3833 LB Leusden; Telefoon 0800 323 37 45; Email info@energiebedrijf.com</t>
  </si>
  <si>
    <t>Ondertekend door Drs. E.R. de Heus (Directeur)</t>
  </si>
  <si>
    <t>ING Bank 68 16 97 342</t>
  </si>
  <si>
    <t>ICT - Landelijk (vtsPN)</t>
  </si>
  <si>
    <t>D10.000586</t>
  </si>
  <si>
    <t>D10.000587</t>
  </si>
  <si>
    <t>D10.000588</t>
  </si>
  <si>
    <t>D10.000589</t>
  </si>
  <si>
    <t>D10.000590</t>
  </si>
  <si>
    <t>D10.000591</t>
  </si>
  <si>
    <t>D10.000592</t>
  </si>
  <si>
    <t>D10.000593</t>
  </si>
  <si>
    <t>D10.000594</t>
  </si>
  <si>
    <t>D10.000595</t>
  </si>
  <si>
    <t>D10.000596</t>
  </si>
  <si>
    <t>D10.000597</t>
  </si>
  <si>
    <t>D10.000598</t>
  </si>
  <si>
    <t>D10.000599</t>
  </si>
  <si>
    <t>D10.000600</t>
  </si>
  <si>
    <t>D10.000601</t>
  </si>
  <si>
    <t>ICT Dienstverlening</t>
  </si>
  <si>
    <t>ICT Strategische adviesdiensten</t>
  </si>
  <si>
    <t>4223 2009</t>
  </si>
  <si>
    <t xml:space="preserve">4222 2009 </t>
  </si>
  <si>
    <t>4224 2009</t>
  </si>
  <si>
    <t>4225 2009</t>
  </si>
  <si>
    <t>4227 2009</t>
  </si>
  <si>
    <t>4228 2009</t>
  </si>
  <si>
    <t>4226 2009</t>
  </si>
  <si>
    <t>4229 2009</t>
  </si>
  <si>
    <t>4230 2009</t>
  </si>
  <si>
    <t>4231 2009</t>
  </si>
  <si>
    <t>4232 2009</t>
  </si>
  <si>
    <t>4233 2009</t>
  </si>
  <si>
    <t>4306 2009</t>
  </si>
  <si>
    <t>4307 2009</t>
  </si>
  <si>
    <t>4308 2009</t>
  </si>
  <si>
    <t>4309 2009</t>
  </si>
  <si>
    <t>Dhr. Frieling</t>
  </si>
  <si>
    <t>Referentie GvP/AS/1127</t>
  </si>
  <si>
    <t>Beilen</t>
  </si>
  <si>
    <t>Roden</t>
  </si>
  <si>
    <t>Zuidlaren</t>
  </si>
  <si>
    <t>Contractnummer 00147</t>
  </si>
  <si>
    <t>Koopman B.V.; Zuiderkanaalweg 3; 7957 NK De Wijk; Postbus 34; 7957 ZG De Wijk</t>
  </si>
  <si>
    <t>Betalingen dienen te geschieden binnen 30 dagen na factuurdatum</t>
  </si>
  <si>
    <t>Levering</t>
  </si>
  <si>
    <t>dhr. B. Daling</t>
  </si>
  <si>
    <t>De wekelijkse kosten bedragen € 20,-</t>
  </si>
  <si>
    <t>De wekelijkse kosten bedragen € 10,-</t>
  </si>
  <si>
    <t>Facturering door middel van een verzamelfactuur en bij voorkeur per kwartaal</t>
  </si>
  <si>
    <t>De weergegeven kosten betreffen de kosten voor de huur van 13 artprints met een huurprijs van € 1,83 exclusief BTW</t>
  </si>
  <si>
    <t>Brandweer Assen; Postbus 477; 9400 AL Assen; Telefoon 0592 - 32 46 00; J. Fabriciusstraat 60; 9401 BW Assen; Fax 0592 - 32 46 25; Email brandweer@assen.nl</t>
  </si>
  <si>
    <t>28 50 24 981</t>
  </si>
  <si>
    <t>Nijhoving Bedrijfsveiligheid; Sterrenkamp 26; 7811 HB Emmen; Email info@opleidingenBHV.nl; Fax 0591 - 64 10 21; Telefoon 0591 - 64 10 21; Mobiel 06 - 55 83 60 82</t>
  </si>
  <si>
    <t>De weergegeven kosten is het bedrag dat voor 175 personen in rekening zal worden gebracht. Per cursist bedragen de kosten € 60,- exclusief BTW.</t>
  </si>
  <si>
    <t>SLA-nummer 2001004</t>
  </si>
  <si>
    <t>Ondertekend door Dhr. W. Papperse</t>
  </si>
  <si>
    <t>De weergegeven kosten betreffen de kosten (prijspeil 2005) voor 1 elektrisch bedienbare schuifpoort + de meerprijs responstijd van 8 uur (totale meerprijs € 3.000,- / 10 locaties) + voorrijkosten</t>
  </si>
  <si>
    <t>Alle in- of krachtens deze mantelovereenkomst genoemde prijzen en bedragen zijn in Nederlandse valuta exclusief de verschuldigde BTW, tenzij anders is vermeld</t>
  </si>
  <si>
    <t>Bouw Consulting Twente B.V.; Postbus 1056; 7500 BB Enschede; Institutenweg 30; 7521 PK Enschede; Telefoon 053 48 84 884; Fax 053 48 84 888; Email info@bouwconstwente.nl</t>
  </si>
  <si>
    <t>65 82 40 153</t>
  </si>
  <si>
    <t>Gemeente Noordenveld; Raadhuisstraat 1; Postbus 109; 9300 AC Roden; Telefoon (050) - 50 27 222; Fax (050) - 50 18 627</t>
  </si>
  <si>
    <t>Referentie 133817/79078/10E673/nk</t>
  </si>
  <si>
    <t>Kenmerk 99/431</t>
  </si>
  <si>
    <t>Kenmerk vSt/S</t>
  </si>
  <si>
    <t>Kenmerk BHC 92/181/BP</t>
  </si>
  <si>
    <t>Imtech Toegangstechniek; Postbus 5042; 2900 EA Capelle a/d Ijssel; Hoofdweg 22; 2908 LC Capelle a/d Ijssel; Telefoon (010) 28 42 666; Fax (010) 44 25 802; Email welcome@imtech.toegangstechniek.nl</t>
  </si>
  <si>
    <t>Weergegeven kosten zijn de kosten weergegeven in factuur van 23-07-2003 (Preventief onderhoud)</t>
  </si>
  <si>
    <t>ABN Amro 43 00 16 093; Postbank 13 18 00</t>
  </si>
  <si>
    <t>1x per kalenderjaar preventieve onderhoudsbeurt</t>
  </si>
  <si>
    <t>D.C. Witvoet (Secretaris)</t>
  </si>
  <si>
    <t>De toegezegde bijdrage bij voorkeur in de maand maart van het betreffende jaar overmaken</t>
  </si>
  <si>
    <t>Rabobank 30 28 50 996</t>
  </si>
  <si>
    <t>ABN Amro 43 00 21 682; Postbank 1492</t>
  </si>
  <si>
    <t xml:space="preserve">Fortis 25 99 30 906; Postbank 66 22 </t>
  </si>
  <si>
    <t>ABN Amro 41 57 20 761; ING 66 96 65 932</t>
  </si>
  <si>
    <t>ING Bank 66 92 11 974</t>
  </si>
  <si>
    <t>Contractnummer 950362</t>
  </si>
  <si>
    <t>J. Coehoorn; Doorkiesnummer (050) 599 49 74</t>
  </si>
  <si>
    <t>De weergegeven kosten betreffen de kosten voor de periode 01-01-2008 t/m 01-01-2009 voor object Tuinstraat 17 en Lauwers 21 te Assen</t>
  </si>
  <si>
    <t>De betaling vindt plaats bij aanvang van het contractnjaar, binnen 30 dagen na factuurdatum</t>
  </si>
  <si>
    <t>lauwers 21, Assen</t>
  </si>
  <si>
    <t>ABN Amro 57 07 05 440; Rabobank 16 22 04 132; ING Bank 65 18 90 322</t>
  </si>
  <si>
    <t>De waarde van de beschikking bedraagt voor het tijdsvak 01-01-2001 t/m 31-12-2004 € 30.857</t>
  </si>
  <si>
    <t>De waarde van de beschikking bedraagt voor het tijdsvak 01-01-2001 t/m 31-12-2004 € 323999</t>
  </si>
  <si>
    <t>De waarde van de beschikking bedraagt voor het tijdsvak 01-01-2001 t/m 31-12-2004 € 25.050</t>
  </si>
  <si>
    <t>De waarde van de beschikking bedraagt voor het tijdsvak 01-01-2001 t/m 31-12-2004 € 92.571</t>
  </si>
  <si>
    <t>Overeenkomstnummer 113470-03</t>
  </si>
  <si>
    <t>AREA Reiniging; Columbusstraat 25; 7825 VP Emmen</t>
  </si>
  <si>
    <t>Ondertekend door G. Sibma</t>
  </si>
  <si>
    <t>De weergegeven kosten betreffen de kosten bij aanvang van het contract voor de huur per kwartaal en het ledigen van de container, exclusief BTW. De totale jaarlijkse kosten bedrage € 76,-.</t>
  </si>
  <si>
    <t>De jaarlijkse kosten worden per kwartaal in rekening gebracht.</t>
  </si>
  <si>
    <t>Overeenkomstnummer 113470-07</t>
  </si>
  <si>
    <t>De weergegeven kosten betreffen de kosten bij aanvang van het contract voor de huur per kwartaal en het ledigen van de container, exclusief BTW. De totale jaarlijkse kosten bedragen € 142,-</t>
  </si>
  <si>
    <t>Betreft 2 Liebherr koelkasten, 1 AEG diepvries, 2 1 deurs Jumbo vrieskasten en 1 opzetvitrine</t>
  </si>
  <si>
    <t>B. Krikken</t>
  </si>
  <si>
    <t>Prijs staat in het contract nog vermeld in guldens.</t>
  </si>
  <si>
    <t>Beschikkingsnummer 15241/0001</t>
  </si>
  <si>
    <t>Gemeente Aa en Hunze; Brink 16; 9461 AS Gieten; Postbus 9460 AB Gieten</t>
  </si>
  <si>
    <t>Betreft nummer 168040001185</t>
  </si>
  <si>
    <t>Ondertekend door Drs. G.J.H. Klein Bluemink (Commercieel Directeur) en Ing. L.K. de Bruin (Directeur)</t>
  </si>
  <si>
    <t>Marc Nagtegaal (Algemeen Directeur); Telefoon 020-345 2328; Mobiel 06-13166271; Email mnagtegaal@t2.nl &amp; Shirley van Ast (Account/Fieldmanager); Telefoon 020-345 2328; Mobiel 06-46436646; Email svanast@t2.nl &amp; Rob Dekker (Algemeen Directeur); Telefoon 020-345 2328; Mobiel 06-27038860; Email rdekker@t2.nl</t>
  </si>
  <si>
    <t>Palm Plus; Postbus 283; 1200 AG Hilversum</t>
  </si>
  <si>
    <t>Joep de Vries</t>
  </si>
  <si>
    <t>Raadhuisplein 1, beilen</t>
  </si>
  <si>
    <t>Jur Klap; Telefoon 0592-366 288; email afvalplanning@assen.nl</t>
  </si>
  <si>
    <t>Andre Koster (Accountmanager); Telefoon 06-204 394 67</t>
  </si>
  <si>
    <t>Ondertekend door dhr. D.J. Zeilstra (Directeur)</t>
  </si>
  <si>
    <t>Ondertekend door G.L. Geerdink</t>
  </si>
  <si>
    <t>Staatsbosbeheer; Postbus 1; 7933 ZG Pesse; Oostering 22; Telefoon 0528 - 24 88 00; Fax 0528 24 19 11</t>
  </si>
  <si>
    <t>ABN Amro 57 07 05 440; Rabobank 16 22 04 132; ING Bank 65 18 90 326</t>
  </si>
  <si>
    <t>ABN Amro 57 07 05 440; Rabobank 16 22 04 132; ING Bank 65 18 90 327</t>
  </si>
  <si>
    <t>ABN Amro 57 07 05 440; Rabobank 16 22 04 132; ING Bank 65 18 90 328</t>
  </si>
  <si>
    <t>ABN Amro 57 07 05 440; Rabobank 16 22 04 132; ING Bank 65 18 90 329</t>
  </si>
  <si>
    <t>ABN Amro 57 07 05 440; Rabobank 16 22 04 132; ING Bank 65 18 90 330</t>
  </si>
  <si>
    <t>Tarieven (levering REB) exclusief BTW: enkel tarief tot 10.000 kWh € 0,0887 per kWh; van 10.000 tot 50.000 kWh € 0,0622 per kWh; vanaf 50.000 kWh € 0,0522 per kWh</t>
  </si>
  <si>
    <t>J.F.H. van den Berg</t>
  </si>
  <si>
    <t>Zie Map 15, Tabblad 555</t>
  </si>
  <si>
    <t>Prijzen staan in het contract nog weergegeven in guldens!!!!</t>
  </si>
  <si>
    <t>Het factuurbedrag dient te worden betaald binnen 30 dagen na factuurdatum.</t>
  </si>
  <si>
    <t>Kennisgevingsnummer 0000173813</t>
  </si>
  <si>
    <t>7000_Stafdienst P&amp;O</t>
  </si>
  <si>
    <t>Voor vragen mbt de overeenkomst: Email account@kvk.nl; Telefoon 0348 - 426 300</t>
  </si>
  <si>
    <t>D08.004062</t>
  </si>
  <si>
    <t>Kenmerk RTA-080526-POTC</t>
  </si>
  <si>
    <t>Bedrijfs Informatie Systemen B.V.; Postbus 4057; 2980 GB Ridderkerk; Telefoon +31(0)180486777; Fax +31(0)180486700; Email info@bis.nl</t>
  </si>
  <si>
    <t>Wim den Braber (Coördinator SLA Servicecontracten)</t>
  </si>
  <si>
    <t>Dhr. G.P. Nienhuis</t>
  </si>
  <si>
    <t>Huur Beilerstraat 205, Assen.</t>
  </si>
  <si>
    <t>Beilerstraat 205</t>
  </si>
  <si>
    <t>POTC HFD</t>
  </si>
  <si>
    <t>Luchtcompresser/koeldroger/olie-waterscheider</t>
  </si>
  <si>
    <t>Semafoniecontracten</t>
  </si>
  <si>
    <t>Arbeidsongeschiktheidsverzekeringen, collectief.</t>
  </si>
  <si>
    <t>Plaatsen antenne in mast Ettenstraat 5, Beilen.</t>
  </si>
  <si>
    <t>Brandmeldinstallatie, preventief onderhoud.</t>
  </si>
  <si>
    <t>Cateringovereenkomst</t>
  </si>
  <si>
    <t>Sporttoestellen, preventief onderhoud.</t>
  </si>
  <si>
    <t>Gebruik terrein en kantine Witterhaar Assen.</t>
  </si>
  <si>
    <t>Eenheid Asiel Zuid</t>
  </si>
  <si>
    <t>Alarmcentrale aansluiting Gramsbergerstraat 100 AZC Coevorden=Prened.</t>
  </si>
  <si>
    <t>Levering Alcotestapparaat 7410+</t>
  </si>
  <si>
    <t>hoofdstraat 54, valthe</t>
  </si>
  <si>
    <t>Huur Hoofdstraat 54, Valthe.</t>
  </si>
  <si>
    <t>BNG-apparatuur preventief onderhoud.</t>
  </si>
  <si>
    <t>Aankoop verplichting nieuwbouw wijkbureau Gieten.</t>
  </si>
  <si>
    <t>GvP/AS/1121</t>
  </si>
  <si>
    <t>GVP/AS/1119</t>
  </si>
  <si>
    <t>GvP/AS/1138</t>
  </si>
  <si>
    <t>CV-Luchtbehandeling-Koeling</t>
  </si>
  <si>
    <t>KLPD</t>
  </si>
  <si>
    <t>tapkamer regionaal</t>
  </si>
  <si>
    <t>Telecommunicatie Monitoring en Registratie Systeem, aankoop, levering, onderhoud. (Tapkamerapparatuur)</t>
  </si>
  <si>
    <t>Zuiger compressor onderhoud.</t>
  </si>
  <si>
    <t>PowerPlay Enterprise Server en Imprombtu Web Reports Server, aanschaf software alsmede ondersteuning.</t>
  </si>
  <si>
    <t>De weergegeven kosten betreffen de kosten voor de periode 01-08-2009 tot en met 31-07-2010</t>
  </si>
  <si>
    <t>Contractnummer 804003625</t>
  </si>
  <si>
    <t>KPN; Zakelijke Markt; Postbus 70024; 3000 LE Rotterdam; Telefoon 0800 - 0403; Fax 0800 - 0433</t>
  </si>
  <si>
    <t>De waarde van de beschikking bedraagt voor het tijdsvak 01-01-2001 t/m 01-01-2005 € 1.464.348</t>
  </si>
  <si>
    <t>Indien de Mantelovereenkomst Dienstverlening door de Nederlandse Staat wordt verlengd, zal deze Individuele Overeenkomst Dienstverlening van rechtswege worden verlengd tot het tijdstip waarop de verlengde Mantelovereenkomst Dienstverlening eindigt. Verdere verlenging is niet mogelijk.</t>
  </si>
  <si>
    <t>Vodafone Libertel N.V.; Avenue Céramique 241; 6221 KX Maastricht</t>
  </si>
  <si>
    <t>Contractnummer CD0050; Installatienummer 301246401</t>
  </si>
  <si>
    <t>1000_District Noord</t>
  </si>
  <si>
    <t>2000_District Zuidoost</t>
  </si>
  <si>
    <t>2800_Basiseenheid Coevorden / Nieuw-Amsterdam</t>
  </si>
  <si>
    <t>3700_Basiseenheid Hoogeveen West / De Wolden</t>
  </si>
  <si>
    <t>1810_Basiseenheid Noordenveld / Tynaarlo</t>
  </si>
  <si>
    <t>7045_POTC</t>
  </si>
  <si>
    <t>1310_Basiseenheid Assen Noord / Aa en Hunze</t>
  </si>
  <si>
    <t>3800_Basiseenheid Meppel / Westerveld</t>
  </si>
  <si>
    <t>Contract beëindigd?; Pand ontruimd/gesloten/werkocht</t>
  </si>
  <si>
    <t>Contract beëindigd?; Object is niet meer in gebruik (Nieuw object: Westeind 60; 7811 ME Emmen)</t>
  </si>
  <si>
    <t>Contract beëindigd?; Object behoord niet meer tot huisvestingsobjecten van Regiopolitie Drenthe</t>
  </si>
  <si>
    <t>Contract beëindigd?; Gebruik object beëindigd per 01-01-2009</t>
  </si>
  <si>
    <t>Onderhoudsovereenkomst Planon</t>
  </si>
  <si>
    <t>Regiopolitie Drenthe is niet akkoord gegaan met de voorwaarde om Accredis te machtingen om bedragen van rekening af te schrijven</t>
  </si>
  <si>
    <t>0480</t>
  </si>
  <si>
    <t>0066</t>
  </si>
  <si>
    <t>0426</t>
  </si>
  <si>
    <t>0517</t>
  </si>
  <si>
    <t>0221</t>
  </si>
  <si>
    <t>0368</t>
  </si>
  <si>
    <t>0096</t>
  </si>
  <si>
    <t>0326</t>
  </si>
  <si>
    <t>0677</t>
  </si>
  <si>
    <t>0685</t>
  </si>
  <si>
    <t>0715</t>
  </si>
  <si>
    <t>0731</t>
  </si>
  <si>
    <t>0690</t>
  </si>
  <si>
    <t>0155</t>
  </si>
  <si>
    <t>0637</t>
  </si>
  <si>
    <t>0338</t>
  </si>
  <si>
    <t>0680</t>
  </si>
  <si>
    <t>0327</t>
  </si>
  <si>
    <t>0696</t>
  </si>
  <si>
    <t>0069</t>
  </si>
  <si>
    <t>0674</t>
  </si>
  <si>
    <t>0425</t>
  </si>
  <si>
    <t>0601</t>
  </si>
  <si>
    <t>0602</t>
  </si>
  <si>
    <t>0629</t>
  </si>
  <si>
    <t>0638</t>
  </si>
  <si>
    <t>0600</t>
  </si>
  <si>
    <t>0138</t>
  </si>
  <si>
    <t>0578</t>
  </si>
  <si>
    <t>0185</t>
  </si>
  <si>
    <t>0220</t>
  </si>
  <si>
    <t>0717</t>
  </si>
  <si>
    <t>0219</t>
  </si>
  <si>
    <t>0372</t>
  </si>
  <si>
    <t>0255</t>
  </si>
  <si>
    <t>0137</t>
  </si>
  <si>
    <t>0097</t>
  </si>
  <si>
    <t>0076</t>
  </si>
  <si>
    <t>0113</t>
  </si>
  <si>
    <t>0108</t>
  </si>
  <si>
    <t>0091</t>
  </si>
  <si>
    <t>0662</t>
  </si>
  <si>
    <t>0035</t>
  </si>
  <si>
    <t>0386</t>
  </si>
  <si>
    <t>0222</t>
  </si>
  <si>
    <t>0121</t>
  </si>
  <si>
    <t>0109</t>
  </si>
  <si>
    <t>0223</t>
  </si>
  <si>
    <t>0151</t>
  </si>
  <si>
    <t>Kenmerk OES-2010-072-14-APB001</t>
  </si>
  <si>
    <t>D.J. Kleine</t>
  </si>
  <si>
    <t>Nadere verzekeringsinformatie bij het NPI: Mariska Hoek, telefoonnummer +31 70 - 31 80 213; Ben Zegwaard, telefoonnummer +31 70 - 31 80 223, faxnummer +31 70 - 34 67 787</t>
  </si>
  <si>
    <t>De recycleton wordt ter beschikking gesteld voor een éénmalig statiegeldvergoeding van € 31,08 en blijft eigendom van Dräger. De prijs voor 'nieuwe' mondstukken bedraagt € 0,25 per stuk € 6,13 per 25 stuks. De prijs voor recyclmondstukken bedraagt € 0,18 per stuk € 180,00 per 1000 stuks.</t>
  </si>
  <si>
    <t>Betaling dient plaats te vinden binnen 30 dagen na factuurdatum</t>
  </si>
  <si>
    <t>Blaasmondstukken</t>
  </si>
  <si>
    <t>EA97/U2772</t>
  </si>
  <si>
    <t>Contactpersoon voor contracten en/of facturen is mevr. C. Felthuis; Telefoon 026- 36 52 319; Storingen tijdens kantooruren dhr W. van Swaaij; Telefoon 026 - 36 52 361; Technische vragen T. Kool en F. Veldkamp; Telefoon 026 - 36 52 316 / 256</t>
  </si>
  <si>
    <t>2x per jaar beproeven en naregelen van de installatie</t>
  </si>
  <si>
    <t>De weergegeven kosten (2006) is de vergoeding voor de standaard onderhoudswerkzaamheden. Exclusief BTW</t>
  </si>
  <si>
    <t>58 90 90 569</t>
  </si>
  <si>
    <t>Projectina Docucenter</t>
  </si>
  <si>
    <t>44 65 34 598</t>
  </si>
  <si>
    <t>ABN Amro 57 07 05 440; Rabobank 16 22 04 132; ING Bank 65 18 90 331</t>
  </si>
  <si>
    <t>Boon Edam Nederland B.V. (voorheen Advanced Door Care); Postbus 26; 1135 ZG Edam; Ambachtstraat 4; 1135 GG Edam; Telefoon 0299 38 08 08; Verkoop &amp; Projectleiding 0299 38 08 41; Email verkoop@boonedam.nl; Service &amp; Onderhoud; 24- uurs servicelijn 0299 38 09 11; Fax 0299 37 16 66; Email service@boonedam.nl; Afdeling Contractbeheer; Telefoon 0299 38 09 60 / 964; Fax 0299 37 16 66; Email contractbeheer@boonedam.nl</t>
  </si>
  <si>
    <t>ABN Amro 59 41 58 451</t>
  </si>
  <si>
    <t>Contract 1999-240</t>
  </si>
  <si>
    <t>Freddy Bollegraaf (Accountmanager Restoplan)</t>
  </si>
  <si>
    <t>Restoplan stuurt per maand een factuur. In de maandelijkse factuur vindt verreking plaats van personeelskosten, overige personeelskosten, algemene kosten en eventuele kosten ten behoeve van extra activiteiten. Betaling dient te geschieden binnen 30 dagen na ontvangst van de factuur.</t>
  </si>
  <si>
    <t>Referentie controle abonnement 7800</t>
  </si>
  <si>
    <t>Janssen &amp; Fritsen; Berkveld 1; 5709 AE Helmond; Postbus 110; 5700 AC Helmond; Telefoon 0492 - 512 118; Fax 0492 511 968</t>
  </si>
  <si>
    <t>ING Bank 65 19 47 510</t>
  </si>
  <si>
    <t>VDH Kringgroep Assen; Zuidzijde 39; 7874 TE Odoornerveen</t>
  </si>
  <si>
    <t>Ondertekend door dhr. J. Snijder</t>
  </si>
  <si>
    <t>De prijs wordt afhankelijk van het energieverbruik aangepast</t>
  </si>
  <si>
    <t>dhr. Luuk Swarts; Telefoon 0528 - 265 000</t>
  </si>
  <si>
    <t>De weergegeven kosten betreffen de kosten voor zowel Westeind 60 Emmen als Griendtsveeweg 5 Hoogeveen bij aanvang van de vergunning</t>
  </si>
  <si>
    <t>Facturen dienen te worden voldaan binnen 30 dagen na factuurdatum.</t>
  </si>
  <si>
    <t>J. Puper</t>
  </si>
  <si>
    <t>Kenmerk 06cbdu0148</t>
  </si>
  <si>
    <t>Politie Nederland; Vestiging Dreibergen; Odijkerweg 25; 3972 NE Driebergen; Postbus 238 3970 AE Driebergen; Telefoon +31(0)343 52 45 00; +31(0)343 52 73 73</t>
  </si>
  <si>
    <t>Huur Lauwers 4, Assen.</t>
  </si>
  <si>
    <t>Kunstreprodukties</t>
  </si>
  <si>
    <t>Opstal Brand- storm- en vliegtuigverzekering.</t>
  </si>
  <si>
    <t>Referentie GvP/AS</t>
  </si>
  <si>
    <t>Getronics Network &amp; Services B.V.; Vareseweg 11; 3047 AT Rotterdam; Telefoon +31 (0)10 262 4830; Fax +31 (0)10 262 4828</t>
  </si>
  <si>
    <t>Ondertekend door J.D.P. van der Jagt (Regionaal Sales Manager Regio Rotterdam)</t>
  </si>
  <si>
    <t>Betalingen dienen uiterlijk binnen 30 kalenderdag na factuurdatum te zijn ontvangen.</t>
  </si>
  <si>
    <t>B. Yilmazerli; Telefoon +31 70 333 26 93; Email betty.yilmazerli@siemens.com; Peter Gruppe; Telefoon 070 - 333 26 01; A. Pronk-Meersschaert; Telefoon +31 70 333 80 39; Email annemiek.pronk@siemens.com</t>
  </si>
  <si>
    <t>Raamovereenkomstnummer 03.042</t>
  </si>
  <si>
    <t>Vanderlet B.V.; Zoomstede 1; Postbus 1038; 3430 BA Nieuwegein; Telefoon 030 - 600 00 33; Fax 030 - 600 00 13; Email info@vanderlet.nl</t>
  </si>
  <si>
    <t>Joyce Hamer (Secretariaat)</t>
  </si>
  <si>
    <t>Kenmerk RPD12003</t>
  </si>
  <si>
    <t>KPN Telecom; Postbus 8204; 3503 RE Utrecht; Telefoon 0800 - 0403</t>
  </si>
  <si>
    <t>M.M. Kimkes-Weitering (Manager Telecom Management DU NO2; K. Jansen Contractbeheerder Noordoost; Grote Voort 15; 8041 AM Zwolle; Telefoon 050 - 582 41 30; Fax 050 - 582 41 20</t>
  </si>
  <si>
    <t>Betaling geschiedt door middel van automatische incasse, waarvoor opdrachtgever opdrachtnemer gemachtigd heeft.</t>
  </si>
  <si>
    <t>Weergegeven kosten betreffen het tarief voor de te verrichten werkzaamheden per maand, uitgaande van een uurtarief van € 44,00. Toeslag van 50% op werkdagen van 18.00 - 23.00 uur en op zaterdagen van 08.00 - 18.00 uur, 100% op werkdagen van 23.00 - 08.00 uur en op zond- en zeterdagen anders dan hierboven vermeld. Op feestdagen geldt een toeslag van 200%</t>
  </si>
  <si>
    <t>mevr. F. Schouman</t>
  </si>
  <si>
    <t>28 65 34 598</t>
  </si>
  <si>
    <t>29 65 34 598</t>
  </si>
  <si>
    <t>30 65 34 598</t>
  </si>
  <si>
    <t>31 65 34 598</t>
  </si>
  <si>
    <t>32 65 34 598</t>
  </si>
  <si>
    <t>33 65 34 598</t>
  </si>
  <si>
    <t>34 65 34 598</t>
  </si>
  <si>
    <t>35 65 34 598</t>
  </si>
  <si>
    <t>36 65 34 598</t>
  </si>
  <si>
    <t>37 65 34 598</t>
  </si>
  <si>
    <t>38 65 34 598</t>
  </si>
  <si>
    <t>39 65 34 598</t>
  </si>
  <si>
    <t>40 65 34 598</t>
  </si>
  <si>
    <t>41 65 34 598</t>
  </si>
  <si>
    <t>De waarde van de beschikking bedraagt voor het tijdsvak 01-01-2001 t/m 01-01-2005 € 832.232</t>
  </si>
  <si>
    <t>Opdrachtbevestiging</t>
  </si>
  <si>
    <t>Contractnummer 040115</t>
  </si>
  <si>
    <t>USZO Diensten B.V.</t>
  </si>
  <si>
    <t>Kenmerk 6528898/971159</t>
  </si>
  <si>
    <t>D09.002315</t>
  </si>
  <si>
    <t>D09.002316</t>
  </si>
  <si>
    <t>D09.002317</t>
  </si>
  <si>
    <t>D09.002318</t>
  </si>
  <si>
    <t>Kaartprinter</t>
  </si>
  <si>
    <t>0525</t>
  </si>
  <si>
    <t>0526</t>
  </si>
  <si>
    <t>0527</t>
  </si>
  <si>
    <t>0529</t>
  </si>
  <si>
    <t>0047</t>
  </si>
  <si>
    <t>0445</t>
  </si>
  <si>
    <t>0446</t>
  </si>
  <si>
    <t>0046</t>
  </si>
  <si>
    <t>0443</t>
  </si>
  <si>
    <t>0444</t>
  </si>
  <si>
    <t>0523</t>
  </si>
  <si>
    <t>0524</t>
  </si>
  <si>
    <t>0528</t>
  </si>
  <si>
    <t>0015</t>
  </si>
  <si>
    <t>0450</t>
  </si>
  <si>
    <t>0451</t>
  </si>
  <si>
    <t>0058</t>
  </si>
  <si>
    <t>0119</t>
  </si>
  <si>
    <t>0049</t>
  </si>
  <si>
    <t>0455</t>
  </si>
  <si>
    <t>0065</t>
  </si>
  <si>
    <t>0520</t>
  </si>
  <si>
    <t>0026</t>
  </si>
  <si>
    <t>0055</t>
  </si>
  <si>
    <t>0531</t>
  </si>
  <si>
    <t>0532</t>
  </si>
  <si>
    <t>0533</t>
  </si>
  <si>
    <t>0023</t>
  </si>
  <si>
    <t>0050</t>
  </si>
  <si>
    <t>0317</t>
  </si>
  <si>
    <t>0435</t>
  </si>
  <si>
    <t>0436</t>
  </si>
  <si>
    <t>0460</t>
  </si>
  <si>
    <t>0592</t>
  </si>
  <si>
    <t>0044</t>
  </si>
  <si>
    <t>0432</t>
  </si>
  <si>
    <t>0433</t>
  </si>
  <si>
    <t>0434</t>
  </si>
  <si>
    <t>0608</t>
  </si>
  <si>
    <t>0276</t>
  </si>
  <si>
    <t>0045</t>
  </si>
  <si>
    <t>0437</t>
  </si>
  <si>
    <t>0438</t>
  </si>
  <si>
    <t>0597</t>
  </si>
  <si>
    <t>0634</t>
  </si>
  <si>
    <t>0427</t>
  </si>
  <si>
    <t>0568</t>
  </si>
  <si>
    <t>0561</t>
  </si>
  <si>
    <t>0567</t>
  </si>
  <si>
    <t>0569</t>
  </si>
  <si>
    <t>0571</t>
  </si>
  <si>
    <t>0555</t>
  </si>
  <si>
    <t>0556</t>
  </si>
  <si>
    <t>0560</t>
  </si>
  <si>
    <t>0572</t>
  </si>
  <si>
    <t>0573</t>
  </si>
  <si>
    <t>0565</t>
  </si>
  <si>
    <t>0570</t>
  </si>
  <si>
    <t>0564</t>
  </si>
  <si>
    <t>0562</t>
  </si>
  <si>
    <t>0557</t>
  </si>
  <si>
    <t>0558</t>
  </si>
  <si>
    <t>0563</t>
  </si>
  <si>
    <t>0566</t>
  </si>
  <si>
    <t>0559</t>
  </si>
  <si>
    <t>0574</t>
  </si>
  <si>
    <t>0575</t>
  </si>
  <si>
    <t>0576</t>
  </si>
  <si>
    <t>0577</t>
  </si>
  <si>
    <t>0666</t>
  </si>
  <si>
    <t>0667</t>
  </si>
  <si>
    <t>0665</t>
  </si>
  <si>
    <t>0207</t>
  </si>
  <si>
    <t>0159</t>
  </si>
  <si>
    <t>0678</t>
  </si>
  <si>
    <t>0243</t>
  </si>
  <si>
    <t>0240</t>
  </si>
  <si>
    <t>0100</t>
  </si>
  <si>
    <t>0199</t>
  </si>
  <si>
    <t>0387</t>
  </si>
  <si>
    <t>0586</t>
  </si>
  <si>
    <t>0709</t>
  </si>
  <si>
    <t>0216</t>
  </si>
  <si>
    <t>0217</t>
  </si>
  <si>
    <t>0298</t>
  </si>
  <si>
    <t>0610</t>
  </si>
  <si>
    <t>0236</t>
  </si>
  <si>
    <t>0605</t>
  </si>
  <si>
    <t>0286</t>
  </si>
  <si>
    <t>0224</t>
  </si>
  <si>
    <t>0282</t>
  </si>
  <si>
    <t>0154</t>
  </si>
  <si>
    <t>0672</t>
  </si>
  <si>
    <t>0007</t>
  </si>
  <si>
    <t>0624</t>
  </si>
  <si>
    <t>0719</t>
  </si>
  <si>
    <t>0200</t>
  </si>
  <si>
    <t>0720</t>
  </si>
  <si>
    <t>0202</t>
  </si>
  <si>
    <t>0536</t>
  </si>
  <si>
    <t>0206</t>
  </si>
  <si>
    <t>0682</t>
  </si>
  <si>
    <t>0554</t>
  </si>
  <si>
    <t>0702</t>
  </si>
  <si>
    <t>0233</t>
  </si>
  <si>
    <t>0208</t>
  </si>
  <si>
    <t>0092</t>
  </si>
  <si>
    <t>0628</t>
  </si>
  <si>
    <t>0321</t>
  </si>
  <si>
    <t>0032</t>
  </si>
  <si>
    <t>0711</t>
  </si>
  <si>
    <t>0107</t>
  </si>
  <si>
    <t>0684</t>
  </si>
  <si>
    <t>0619</t>
  </si>
  <si>
    <t>0707</t>
  </si>
  <si>
    <t>0003</t>
  </si>
  <si>
    <t>0660</t>
  </si>
  <si>
    <t>0661</t>
  </si>
  <si>
    <t>0016</t>
  </si>
  <si>
    <t>0017</t>
  </si>
  <si>
    <t>0040</t>
  </si>
  <si>
    <t>0284</t>
  </si>
  <si>
    <t>0623</t>
  </si>
  <si>
    <t>0663</t>
  </si>
  <si>
    <t>0370</t>
  </si>
  <si>
    <t>0157</t>
  </si>
  <si>
    <t>0367</t>
  </si>
  <si>
    <t>0239</t>
  </si>
  <si>
    <t>0080</t>
  </si>
  <si>
    <t>0279</t>
  </si>
  <si>
    <t>0128</t>
  </si>
  <si>
    <t>0166</t>
  </si>
  <si>
    <t>0038</t>
  </si>
  <si>
    <t>0194</t>
  </si>
  <si>
    <t>0618</t>
  </si>
  <si>
    <t>0598</t>
  </si>
  <si>
    <t>0473</t>
  </si>
  <si>
    <t>0708</t>
  </si>
  <si>
    <t>0722</t>
  </si>
  <si>
    <t>0205</t>
  </si>
  <si>
    <t>0604</t>
  </si>
  <si>
    <t>0120</t>
  </si>
  <si>
    <t>0162</t>
  </si>
  <si>
    <t>0142</t>
  </si>
  <si>
    <t>0225</t>
  </si>
  <si>
    <t>0218</t>
  </si>
  <si>
    <t>0103</t>
  </si>
  <si>
    <t>0371</t>
  </si>
  <si>
    <t>0042</t>
  </si>
  <si>
    <t>0043</t>
  </si>
  <si>
    <t>0169</t>
  </si>
  <si>
    <t>0033</t>
  </si>
  <si>
    <t>0474</t>
  </si>
  <si>
    <t>0475</t>
  </si>
  <si>
    <t>0587</t>
  </si>
  <si>
    <t>0670</t>
  </si>
  <si>
    <t>0408</t>
  </si>
  <si>
    <t>De weergegeven kosten betreffen de kosten die per jaar middels een factuur in rekening worden gebracht. Voor alle objecten tezamen bedraagd dit € 4.772,40 op jaarbasis (€4,85 per aansluiting). Prijzen zijn exclusief BTW.</t>
  </si>
  <si>
    <t>De weergegeven kosten betreffen de kosten bij aanvang van het contract (prijspeil 2006)</t>
  </si>
  <si>
    <t>Facturatie geschiedt halfjaarlijks vooruit. In de maanden januari en juli van elkjaar komt er een nota binnen. Betaling dient plaats te vinden binnen 30 dagen na factuurdatum.</t>
  </si>
  <si>
    <t>Jaarlijks uitgebreide servicebeurt</t>
  </si>
  <si>
    <t>Van der Meulen; Lauwers 4 A; 9405 BL Assen; Telefoon 0592 - 354 054</t>
  </si>
  <si>
    <t>Ondertekend door D. van der Meulen (Administratie)</t>
  </si>
  <si>
    <t>Stichting Thuiszorg Icare (voorheen Thuiszorg Drenthe); Icare Facilitair Bedrijf; Lauwers 9; Postbus 527; 9400 AM Assen; Telefoon +31 (0)592 395 222; Fax +31 (0)592 354 224</t>
  </si>
  <si>
    <t>G. Veltman (Manager Facilitaire Zaken)</t>
  </si>
  <si>
    <t>Prijs staat in het contract nog in guldens!!!!!</t>
  </si>
  <si>
    <t>Contractnummer O2000-634</t>
  </si>
  <si>
    <t>De weergegeven kosten betreffen de kosten voor het jaar 2004. Voor de eerste behandeling zijn extra kosten in rekening gebracht.</t>
  </si>
  <si>
    <t>Contractnummer 04301505-1; 04301505-2; 04301505-3</t>
  </si>
  <si>
    <t>Contractnummer 04301505-4; 04301505-5; 04301505-6</t>
  </si>
  <si>
    <t>Contractnummer 00005765</t>
  </si>
  <si>
    <t>Ondertekend door dhr. R. Moorman</t>
  </si>
  <si>
    <t xml:space="preserve">Betalingen dienen te geschieden uiterlijk 14 dagen na factuurdatum. </t>
  </si>
  <si>
    <t>Rabobank 34 67 41 793</t>
  </si>
  <si>
    <t>Weergegeven prijs betreft  de onderhoudsbeurt aan de noodstroom instalaltie en uitvoeren belastingsproef met behulp van mobiele belastingsweerstand. Betreft prijspeil 2008. Prijzen zijn excl. BTW</t>
  </si>
  <si>
    <t>Betaling zal na ontvangst factuur per onderhoudsbeurt of reparatiebezoek, binnen 30 dagen aan de aannemer worden voldaan.</t>
  </si>
  <si>
    <t>Rabobank 38 36 32 927; ING Bank 66 16 60 168</t>
  </si>
  <si>
    <t>Onderhoud noodstroominstallatie</t>
  </si>
  <si>
    <t>Betreft een watergekoelde dieselelektrische noodstroominstallatie 635 kVA bestaand uit dieselmotor febrikaat Perkins type 18TAG2 met daar aan gekoppeld een Leroy Somer generator type LL7024 H met een vermogen van 635 kVA.</t>
  </si>
  <si>
    <t>D09.002930; D09.001111</t>
  </si>
  <si>
    <t>D09.002932; D09.001111</t>
  </si>
  <si>
    <t>D09.002931; D09.001111</t>
  </si>
  <si>
    <t>D09.003071; D09.001111</t>
  </si>
  <si>
    <t>D09.002926; D09.001111</t>
  </si>
  <si>
    <t>D09.002927; D09.001111</t>
  </si>
  <si>
    <t>D09.002929; D09.001111</t>
  </si>
  <si>
    <t>D09.002928; D09.001111</t>
  </si>
  <si>
    <t>D09.002925; D09.001111</t>
  </si>
  <si>
    <t>D09.002924; D09.001111</t>
  </si>
  <si>
    <t>D09.002933; D09.001111</t>
  </si>
  <si>
    <t>D09.002107; D09.000342</t>
  </si>
  <si>
    <t>Nadere overeenkomst</t>
  </si>
  <si>
    <t>D08.006176</t>
  </si>
  <si>
    <t>Raamovereenkomst 2008-VTS-211</t>
  </si>
  <si>
    <t>AED Solutions; Molenweg 7; 6039 RG Stramproy</t>
  </si>
  <si>
    <t>Ondertekend door H.H.M. Henderikx (Algemeen Directeur)</t>
  </si>
  <si>
    <t>De prijzen voor de AED's en accessoires en de vergoeding voor Bijbehorende Diensten zijn vermeld in Bijlage 3 (Prijzen). Tenzij anders vermeld, zijn deze prijzen excl. BTW.</t>
  </si>
  <si>
    <t>Instituut Collectie Nederland</t>
  </si>
  <si>
    <t>Kunstwerk</t>
  </si>
  <si>
    <t>licentie ivm filmwerken</t>
  </si>
  <si>
    <t>Noodstroomaggregaat</t>
  </si>
  <si>
    <t>J. Huiskamp</t>
  </si>
  <si>
    <t>domein verkeer &amp; Milieu 2007</t>
  </si>
  <si>
    <t>domein recherche 2007</t>
  </si>
  <si>
    <t>Contract politieregio's Noord-West</t>
  </si>
  <si>
    <t>Addendum IOD OT2000</t>
  </si>
  <si>
    <t>huur pand statenweg 5</t>
  </si>
  <si>
    <t>Bert Dijkstra</t>
  </si>
  <si>
    <t>All-in onderhoudsovereenkomst</t>
  </si>
  <si>
    <t>VELD_OVERIGE_PRIJS_EN_BETALINGSCONDITIES</t>
  </si>
  <si>
    <t>VELD_KOSTENPLAATS</t>
  </si>
  <si>
    <t>VELD_REKENING</t>
  </si>
  <si>
    <t>VELD_INDEXERING_KOSTEN_GEDURENDE_LOOPTIJD</t>
  </si>
  <si>
    <t>VELD_OMSCHRIJVING_PRODUCT_DIENST</t>
  </si>
  <si>
    <t>VELD_FREQUENTIE_TE_LEVEREN_PRODUCT_DIENST</t>
  </si>
  <si>
    <t>VELD_OVERIGE_RELVANTE_INFO_BACKOFFICE</t>
  </si>
  <si>
    <t>Onderhoudsovereenkomst</t>
  </si>
  <si>
    <t>?</t>
  </si>
  <si>
    <t>Actueel</t>
  </si>
  <si>
    <t>Tuinstraat HFO</t>
  </si>
  <si>
    <t>Jaar</t>
  </si>
  <si>
    <t>Brandmeldinstallatie</t>
  </si>
  <si>
    <t>Overige</t>
  </si>
  <si>
    <t>Regionaal Inkoper</t>
  </si>
  <si>
    <t>De koopsom is bepaald op € 885.438,- inclusief TW en inclusief enige stelposten voor interieur, waarvan 75% door de politie aan de gemeente zal worden betaald binnen 14 dagen nadat deze overeenkomst door partijen in ondertekend. De overige 25% zal door de politie aan de gemeente worden betaald ten tijde van het passeren van de notariële akte.</t>
  </si>
  <si>
    <t>D09.002515</t>
  </si>
  <si>
    <t>D09.002617</t>
  </si>
  <si>
    <t>Vergunning vervallen na 01-07-2004</t>
  </si>
  <si>
    <t>1 maal per jaar onderhoud</t>
  </si>
  <si>
    <t>Referentie 60.A.2372</t>
  </si>
  <si>
    <t>H. Sehl (Office Manager)</t>
  </si>
  <si>
    <t>De weergegeven kosten zijn de kosten voor het jaar 2003, exclusief BTW.</t>
  </si>
  <si>
    <t>ADT Fire &amp; Scurity (voorheenTyco Integrated Systems B.V.); Vestiging Waalre; Laan van Diepenvoorde 9-14; 5582 LA Waalre; Postbus 816; 5600 AV Eindhoven; Telefoon 040 - 223 23 23; Fax 040 - 223 24 24; Email tisnl@tycoint.com</t>
  </si>
  <si>
    <t>De weergegeven kosten betreffen de kosten bij aanvang van het contract, exclusief BTW per jaar</t>
  </si>
  <si>
    <t>Contract is vervallen</t>
  </si>
  <si>
    <t>Gemeente Emmen; Van Schaikweg 8; 7811 KJ Emmen; Telefoon (0591) 68 53 44 / 45; Postbus 1076; 7801 BB Emmen</t>
  </si>
  <si>
    <t>G.H. Wegh (Commandant Brandweer)</t>
  </si>
  <si>
    <t>De weergegeven kosten zijn de kosten met ingang van 01-01-2007. Een verhoging op jaarbasis van € 66,67 ten opzichte van het voorgaande jaar.</t>
  </si>
  <si>
    <t>Regionale Ambulance Voorziening Drenthe; Beilerstraat 205; 9401 PJ Assen</t>
  </si>
  <si>
    <t>Ondertekend door W.M.G. de Vrij (Directeur)</t>
  </si>
  <si>
    <t>De weergegeven kosten per maand is de leaseprijs incl. brandstof. De totaal leaseprijs per kilometer in cent bedraagt € 10,97</t>
  </si>
  <si>
    <t>Mevr. Z Cerovecki (medewerker Klantreacties; Telefoon 030 - 27 49 773</t>
  </si>
  <si>
    <t>Ondertekend door Heidi Schilperoort (Secretaresse)</t>
  </si>
  <si>
    <t>J. Boerma</t>
  </si>
  <si>
    <t>Postbus</t>
  </si>
  <si>
    <t>De weergegeven kosten betreffen de kosten bij aanvang van het contract, exlcusief BTW.</t>
  </si>
  <si>
    <t>Contractnummer 1603</t>
  </si>
  <si>
    <t>OHRA; Postbus 40000; 6803 GA Arnhem; Rijksweg West 2; Telefoon (026) 400 99 75; Fax (026) 400 74 64</t>
  </si>
  <si>
    <t>Patrick Struijck (Relatiemanager); Telefoon 026 - 400 88 11; Email p.struijck@ohra.nl</t>
  </si>
  <si>
    <t>Brandweer Hulpverleningsdienst Noord en Midden Drenthe</t>
  </si>
  <si>
    <t>Ondertekend door K.A. Hazelhoff</t>
  </si>
  <si>
    <t>Ondertekend door Willem Huisman</t>
  </si>
  <si>
    <t>Betaling dient per maand vooruit te geschieden.</t>
  </si>
  <si>
    <t>De weergegeven kosten per maand is de leaseprijs incl. brandstof. De totaal leaseprijs per kilometer in cent bedraagt € 11,06</t>
  </si>
  <si>
    <t>De weergegeven kosten komen voort uit de aangeleverde gegevens. Het bedrag kan niet in het contract worden teruggevonden.</t>
  </si>
  <si>
    <t xml:space="preserve">Met ingang van 01-01-2005 vindt de huurbetaling plaats over 11 maandtermijnen in plaats van 12 maandtermijnen. </t>
  </si>
  <si>
    <t>Ondertekend door H. Crijns (Business Manager Multivendor Customer Service)</t>
  </si>
  <si>
    <t>Digital Equipment B.V.; Europalaan 44; 3526 KS Utrecht; Postbus 9064; 3506 GB Utrecht; Telefoon 030 283 91 11; Fax 030 289 06 23</t>
  </si>
  <si>
    <t>ABN Amro 55 50 28 399</t>
  </si>
  <si>
    <t>Gemeente Westerveld; Boskampsbrugweg 2; 7971 CL Havelte; Postbus 50; 7970 AB Havelte; Telefoon (0521) 349 349; Fax (0521) 349 499</t>
  </si>
  <si>
    <t>De weergegeven kosten (2009) zijn de kosten voor 1 grote mechanische onderhoudsbeurt</t>
  </si>
  <si>
    <t>Afdeling Contractbeheer; Telefoon 0299 - 38 09 60 / 964; Fax 0299 - 37 16 66; Mail contractbeheer@boonedam.nl</t>
  </si>
  <si>
    <t>De weergegeven kosten betreft de nieuwe contractprijs voor het de periode 31-12-2008 tot en met 31-12-2009 (exclusief BTW). (Indexering van 3,6% t.o.v. 2008)</t>
  </si>
  <si>
    <t>Contractnummer SC08-011101</t>
  </si>
  <si>
    <t>Ondertekend door Hélène de Gelder (Aftersales)</t>
  </si>
  <si>
    <t>Automatische draaipoortaandrijving</t>
  </si>
  <si>
    <t>Voor vragen over planning en onderhoud Dhr. M. de Rooy 010- 28 42 649</t>
  </si>
  <si>
    <t>ENN NWC V1-4 d04-06-02</t>
  </si>
  <si>
    <t>Ondertekend door A. Harteveld (Manager Customer Operations)</t>
  </si>
  <si>
    <t>Ondertekend door mr. J.P.C.M. Slegers (Manager Infra Products BV)</t>
  </si>
  <si>
    <t>Weergegeven kosten komen voort uit de aangeleverde gegevens en komen niet overeen met de kosten vermeld in het contract van € 237,00. Naar alle waarschijnlijkheid is de prijs geïndexeerd.</t>
  </si>
  <si>
    <t>Contractnummer 020239</t>
  </si>
  <si>
    <t>Mantelovereenkomst EEG.99022/EVB</t>
  </si>
  <si>
    <t>dhr. J. Mulder</t>
  </si>
  <si>
    <t>Sdu Vreemdelingen &amp; Asielrecht licenties</t>
  </si>
  <si>
    <t>Leverancier zal de uit hoofde van de inleenopdracht te vergoeden bedragen maandelijks en achteraf factureren. Leverancier zal per maand een factuur voorzien van een prestatieverklaring indienen voor elke deskundige die in de betreffende maand werkzaam is geweest bij opdrachtgever. De facturen zullen vergezeld zijn van een gespecificeerde opgave van de in de desbetreffende maand gewerkte uren en de prestatieverklaring. Leverancier zal facturen aan de opdrachtgever toezenden met vermelding van het door opdrachtgever schriftelijk verstrekte opdrachtnummer, de factuurdatum, en andere door opdrachtgever schriftelijk aan hem kenbaar gemaakte gegevens. Betaling zal geschieden binnen 45 kalenderdagen na de datum van ontvangst van de correcte en (het) onbetwiste (deel van de) factuur. Indien opdrachtgever een factuur zondedr geldige reden niet binnen deze termijn heeft voldaan, is hij van rechtswege de wettelijke rente over het verschuldigde bedrag verschuldigd. Overschrijding van een betalingstermijn door opdrachtgever of niet betaling door opdrachtgever van een factuur op grond van vermoede inhoudelijke onjuistheid van (een gedeelte van) die factuur of de ondeugdelijkheid van de gefactureerde prestatie, geeft de leverancier niet het recht zijn prestaties op te schorten c.q. te beëindigen mits opdrachtgever leverancier binnen een termijn van 45 kalenderdagen na ontvangst van de factuur schriftelijk op de hoogte stelt van de vermoede inhoudelijke onjuistheid of ondeugdelijkheid.</t>
  </si>
  <si>
    <t>De opdrachtgever en leverancier zijn voor de duur van deze raamovereenkomst uurtarieven overeengekomen voor een aantal te onderscheiden categorieën deskundigen. Deze uurtarieven zijn opgenomen in Bijlage 1 van de raamovereenkomst</t>
  </si>
  <si>
    <t>Energie (gas)</t>
  </si>
  <si>
    <t>Energie (elektriciteit)</t>
  </si>
  <si>
    <t>D10.000585</t>
  </si>
  <si>
    <t>Referentie EA92 I</t>
  </si>
  <si>
    <t>f</t>
  </si>
  <si>
    <t>Relatienummer 184803-01</t>
  </si>
  <si>
    <t>D08.005671; D08.005452</t>
  </si>
  <si>
    <t>D10.000839</t>
  </si>
  <si>
    <t>Per direct</t>
  </si>
  <si>
    <t>Ellerie TTT B.V.; Carstensdijk 144; 7916 RB Elim; Telefoon 0528 35 12 18; Fax 0528 35 12 90; Email info@ellerie.com</t>
  </si>
  <si>
    <t>Martijn Ellerie</t>
  </si>
  <si>
    <t>Voor de rit (Wittelte &gt; Zuidwolde) vice versa zal per rit een bedrag van € 34,05 in rekening worden gebracht</t>
  </si>
  <si>
    <t>Betaling dient plaats te vinden binnen 1 maand na factuurdatum</t>
  </si>
  <si>
    <t>Bank 31 66 03 333</t>
  </si>
  <si>
    <t>Taxi-vervoer mevr. Dijksma</t>
  </si>
  <si>
    <t>3 maal per week</t>
  </si>
  <si>
    <t>Taxi-vervoer overeenkomst</t>
  </si>
  <si>
    <t>Betaling dient bij ingangsdatum te geschieden.</t>
  </si>
  <si>
    <t>De weergegeven kosten betreffen de kosten per ingangsdatum van het contract. Extra monsters op dezelfde dag en object genomen € 95,-. Prijs is exclusief BTW</t>
  </si>
  <si>
    <t>F. van Lanschot 22 62 45 519</t>
  </si>
  <si>
    <t>Ordernummer 059729</t>
  </si>
  <si>
    <t>De totale kosten per jaar komen neer op € 780,- per jaar. Exclusief distributiekosten en BTW. Per afleveradres worden € 1,40 aan distributiekosten in rekening gebracht</t>
  </si>
  <si>
    <t>Contractnummer 90468</t>
  </si>
  <si>
    <t>A. Seubring</t>
  </si>
  <si>
    <t>Object is niet meer in gebruik (Nieuw object: Westeind 60; 7811 ME Emmen)</t>
  </si>
  <si>
    <t>Initial Hokatex B.V. Sales &amp; Service Branche Leeuwarden; Tuinjedijk 199; 8934 BT Leeuwarden; Telefoon 058 - 28 44 428; Fax 058 - 28 87 211; Email infoleeuwarden@initialhokatex.nl</t>
  </si>
  <si>
    <t>Week</t>
  </si>
  <si>
    <t>Toiletgroep</t>
  </si>
  <si>
    <t>Ondertekend door Mr. Heribert Evert Delicaat (Notaris AA en Hunze)</t>
  </si>
  <si>
    <t>Ondertekend door mevrl. Van As-Kleijwegt</t>
  </si>
  <si>
    <t>M.H.H. Dijk</t>
  </si>
  <si>
    <t>Jaarlijkse servicebeurt</t>
  </si>
  <si>
    <t>Contractnumer CD0256; Installatienummer 411253395</t>
  </si>
  <si>
    <t>De weergegeven kosten betreffen de kosten bij aanvang van de overeenkomst</t>
  </si>
  <si>
    <t>Ordernummer 0512429</t>
  </si>
  <si>
    <t>Ordernummer 0513970</t>
  </si>
  <si>
    <t>De weergegeven kosten zijn de geldende prijzen per 01-01-2006. Het oude bedrag € 550,05 is met 1,95% verhoogd. Prijzen zijn exclusief BTW.</t>
  </si>
  <si>
    <t>Igor Spierenburg (Service Manager Europe)</t>
  </si>
  <si>
    <t>ABN Amro 52 08 70 220; Postbank 39 23 497</t>
  </si>
  <si>
    <t>Onderhoud Fingerprint Chamber</t>
  </si>
  <si>
    <t>Jaarlijks onderhoud</t>
  </si>
  <si>
    <t>D08.005472</t>
  </si>
  <si>
    <t>Contractnummer 051161</t>
  </si>
  <si>
    <t>De weergegeven kosten betreffen de kosten exclusief BTW per onderhoudscontrole</t>
  </si>
  <si>
    <t>Onderhoud brandmeldinstallatie</t>
  </si>
  <si>
    <t>Coördinerend Politie Beraad</t>
  </si>
  <si>
    <t>Ordernummer 29321964</t>
  </si>
  <si>
    <t>Gemeente Tynaarlo; Postbus 5; 9480 AA Vries; Kornoeljeplein 1; Telefoon (0592) 26 66 62; Fax (0592) 26 66 00; Email info@tynaarlo.nl</t>
  </si>
  <si>
    <t>Mevr. Emmelkamp-de Raad</t>
  </si>
  <si>
    <t>De weergegeven kosten betreffen de kosten bij aanvang van de overeenkomst. Het bedrag is vrijgesteld van BTW.</t>
  </si>
  <si>
    <t>Deelovereenkomst AC0461</t>
  </si>
  <si>
    <t>De weergegeven kosten betreffen de kosten bij aanvang van de overeenkomst, exclusief BTW.</t>
  </si>
  <si>
    <t>Vereniging Parkmanagement Bargermeer; Nautilusstraat 3; 7821 AG Emmen; Postbus 2007; 7801 CA Emmen; Telefoon 0591 - 65 34 54; Fax 0591 - 64 59 87; Email office@vpb-emmen.nl</t>
  </si>
  <si>
    <t>Ondertekend door Dhr. H.J. de Wit (Voorzitter)</t>
  </si>
  <si>
    <t>A. Vellinga</t>
  </si>
  <si>
    <t>67 81 94 440</t>
  </si>
  <si>
    <t>L. Eppinga (Accountmanager)</t>
  </si>
  <si>
    <t>A.H. Kloese</t>
  </si>
  <si>
    <t>D09.002321</t>
  </si>
  <si>
    <t>D09.002322</t>
  </si>
  <si>
    <t>D09.002323</t>
  </si>
  <si>
    <t>D09.002324</t>
  </si>
  <si>
    <t>D09.002325</t>
  </si>
  <si>
    <t>D09.002326</t>
  </si>
  <si>
    <t>D09.002327</t>
  </si>
  <si>
    <t>D09.002328</t>
  </si>
  <si>
    <t>D09.002329</t>
  </si>
  <si>
    <t>D09.002330</t>
  </si>
  <si>
    <t>D09.002332</t>
  </si>
  <si>
    <t>D09.002333</t>
  </si>
  <si>
    <t>D09.002334</t>
  </si>
  <si>
    <t>D09.002336</t>
  </si>
  <si>
    <t>D09.002337</t>
  </si>
  <si>
    <t>D09.002338</t>
  </si>
  <si>
    <t>D09.002339</t>
  </si>
  <si>
    <t>D09.002340</t>
  </si>
  <si>
    <t>D09.002341</t>
  </si>
  <si>
    <t>D09.002344</t>
  </si>
  <si>
    <t>D09.002345</t>
  </si>
  <si>
    <t>D09.002346</t>
  </si>
  <si>
    <t>D09.002347</t>
  </si>
  <si>
    <t>D09.002348</t>
  </si>
  <si>
    <t>D09.002349</t>
  </si>
  <si>
    <t>D09.002350</t>
  </si>
  <si>
    <t>D09.002351</t>
  </si>
  <si>
    <t>D09.002352</t>
  </si>
  <si>
    <t>D09.002353</t>
  </si>
  <si>
    <t>D09.002356</t>
  </si>
  <si>
    <t>D09.002358</t>
  </si>
  <si>
    <t>D09.002359</t>
  </si>
  <si>
    <t>Contractnummer O96236</t>
  </si>
  <si>
    <t>Bestuurscommissie Ontmoetingscentrum Boerhorn; Grote Brink 3; 9451 BP Rolde</t>
  </si>
  <si>
    <t>Alle kosten voortvloeiend uit het correctief onderhoud zullen op basis van nacalculatie in rekening worden gebracht. Tijdens het garantiejaar worden geen voorrij-, loon- en materiaalkosten in rekening gebracht voor het correctief onderhoud. Betaling dient binnen 30 dagen na factuurdatum te geschieden</t>
  </si>
  <si>
    <t>ABN Amro 43 00 11 628</t>
  </si>
  <si>
    <t>Ziggo B.V. Groningen; Postbus 43048; 3540 AA Utrecht</t>
  </si>
  <si>
    <t>De weergegeven kosten zijn exclusief 35% korting (contractduur 3 jaar en 51-100 eindgebruikers) en BTW. Aantal aansluitingen maal € 13,66</t>
  </si>
  <si>
    <t>Betaling van het abonnementsgeld zal per kwartaal plaatsvinden</t>
  </si>
  <si>
    <t>Tuinstraat 15, Assen</t>
  </si>
  <si>
    <t>ABN Amro 60 86 46 326</t>
  </si>
  <si>
    <t>Signaal Overname Punt-aansluiting</t>
  </si>
  <si>
    <t>Voor de tarieven dient bijlage 3 van het addendum geraadpleegd te worden</t>
  </si>
  <si>
    <t>Overeenkomstnummer 81/6262-051</t>
  </si>
  <si>
    <t>Contractnummer 00159</t>
  </si>
  <si>
    <t>Contractnummer 040271</t>
  </si>
  <si>
    <t>Contractnummer 061004</t>
  </si>
  <si>
    <t>Intercom</t>
  </si>
  <si>
    <t>Contractnummer 061005</t>
  </si>
  <si>
    <t>Politie Academie; Arnhemseweg 348; 7334 AC Apeldoorn; Postbus 834; 7301 BB Apeldoorn</t>
  </si>
  <si>
    <t>C.M. Cappel (Accountmanager)</t>
  </si>
  <si>
    <t>Gemeente Assen; Dienst Werk; Postbus 863; 9400 AW Assen; Telefoon (0592) 36 69 11; Dr. A.F. Philipsweg 69; 9403 AD Assen; Fax (0592) 36 62 94; Email dienst-werk@assen.nl</t>
  </si>
  <si>
    <t>28 50 39 997</t>
  </si>
  <si>
    <t>Van Gansewinkel Nederland B.V.; Regio Noord-Nederland; Vestiging Hoogeveen; Fokkerstraat 14; 7903 AP Hoogeveen; Postbus 2116; 7900 C Hoogeveen; Telefoon +31 528 34 81 48; Fax +31 528 34 81 49</t>
  </si>
  <si>
    <t>AZC Zweeloo; Gelpenberg 17 Aalden</t>
  </si>
  <si>
    <t>Prened Beveiligingstechniek BV/RBD</t>
  </si>
  <si>
    <t>Papier</t>
  </si>
  <si>
    <t>Huur bedrijfsmiddelen (meetapparatuur elektriciteit)</t>
  </si>
  <si>
    <t>Beaufort</t>
  </si>
  <si>
    <t>Radarfilms ontwikkelen</t>
  </si>
  <si>
    <t>Detachering parkeercontroleurs</t>
  </si>
  <si>
    <t>BHV opleidingen</t>
  </si>
  <si>
    <t>GMS SLA</t>
  </si>
  <si>
    <t>Toegangshekken</t>
  </si>
  <si>
    <t>Huur Groene Weg 1</t>
  </si>
  <si>
    <t>Bliksembeveiliging bliksemafleiderinstallatie</t>
  </si>
  <si>
    <t>Bliksembeveiliging aardingsring</t>
  </si>
  <si>
    <t>Contractnummer 030086</t>
  </si>
  <si>
    <t>De weergegeven kosten betreffen de kosten voor de huur van 25 artprints met een huurprijs van € 1,83 exclusief BTW</t>
  </si>
  <si>
    <t>De weergegeven kosten betreffen de kosten voor de huur van 19 artprints met een huurprijs van € 1,83 exclusief BTW</t>
  </si>
  <si>
    <t>0067</t>
  </si>
  <si>
    <t>0673</t>
  </si>
  <si>
    <t>0059</t>
  </si>
  <si>
    <t>0420</t>
  </si>
  <si>
    <t>0172</t>
  </si>
  <si>
    <t>0177</t>
  </si>
  <si>
    <t>0701</t>
  </si>
  <si>
    <t>0478</t>
  </si>
  <si>
    <t>0174</t>
  </si>
  <si>
    <t>0175</t>
  </si>
  <si>
    <t>0057</t>
  </si>
  <si>
    <t>0594</t>
  </si>
  <si>
    <t>0171</t>
  </si>
  <si>
    <t>0595</t>
  </si>
  <si>
    <t>0245</t>
  </si>
  <si>
    <t>0299</t>
  </si>
  <si>
    <t>0300</t>
  </si>
  <si>
    <t>0534</t>
  </si>
  <si>
    <t>0156</t>
  </si>
  <si>
    <t>0482</t>
  </si>
  <si>
    <t>0492</t>
  </si>
  <si>
    <t>0484</t>
  </si>
  <si>
    <t>0488</t>
  </si>
  <si>
    <t>0489</t>
  </si>
  <si>
    <t>0497</t>
  </si>
  <si>
    <t>0487</t>
  </si>
  <si>
    <t>0496</t>
  </si>
  <si>
    <t>0491</t>
  </si>
  <si>
    <t>0686</t>
  </si>
  <si>
    <t>0494</t>
  </si>
  <si>
    <t>0180</t>
  </si>
  <si>
    <t>0140</t>
  </si>
  <si>
    <t>0238</t>
  </si>
  <si>
    <t>0358</t>
  </si>
  <si>
    <t>0354</t>
  </si>
  <si>
    <t>0036</t>
  </si>
  <si>
    <t>0029</t>
  </si>
  <si>
    <t>0072</t>
  </si>
  <si>
    <t>0725</t>
  </si>
  <si>
    <t>0001</t>
  </si>
  <si>
    <t>0723</t>
  </si>
  <si>
    <t>0724</t>
  </si>
  <si>
    <t>0148</t>
  </si>
  <si>
    <t>0596</t>
  </si>
  <si>
    <t>0184</t>
  </si>
  <si>
    <t>0101</t>
  </si>
  <si>
    <t>0075</t>
  </si>
  <si>
    <t>0669</t>
  </si>
  <si>
    <t>0149</t>
  </si>
  <si>
    <t>0098</t>
  </si>
  <si>
    <t>0104</t>
  </si>
  <si>
    <t>0369</t>
  </si>
  <si>
    <t>0721</t>
  </si>
  <si>
    <t>De totale kosten per jaar komen neer op € 390,-. Exclusief distributiekosten en BTW. Per afleveradres worden € 1,40 per week aan distributiekosten in rekening gebracht.</t>
  </si>
  <si>
    <t>Kennisgevingsnummer 0000279329</t>
  </si>
  <si>
    <t>Betreft beschikkingsnummer 0000656522 en 0000656523</t>
  </si>
  <si>
    <t>Besam Nederland B.V.; Zuidplein 4; 6717 LV Ede; Postbus 8155; 6710 AD Ede; Telefoon (0318) 69 89 69; Fax (0318) 63 83 46</t>
  </si>
  <si>
    <t>Facturering op de volgende momenten, indien van toepassing: vergoeding voor implementatie van de infrastructuur voor Vodafone Corporate Dienst(en), direct na de oplevering na de oplevering van de Vodafone Corporate Dienst(en); kosten voor de huurlijn(en) c.q. straalverbinding(en) maandelijks, bij vooruitbetaling; kosten van de jaarlijkse contract fee van Vodafone Corporate Diensten(en), bij vooruitbetaling; vaste kosten voor de Corporate Abonnementen, maandelijks vooraf; variabele kosten voor de Vodafone Corporate Abonnementen, maandelijks achteraf; eenmalige kosten voor software pakketten ten behoeve van Ondersteunende Diensten, direct na oplevering; jaarlijkse periodieke kosten voor onderhoudscontracten, bij vooruitbetaling; variabele kosten voor Vodafone Ondersteunende Diensten, maandelijks achteraf; overige periodieke kosten, maandelijks achteraf.</t>
  </si>
  <si>
    <t>Overeenkomstnummer 200359</t>
  </si>
  <si>
    <t>Accredis B.V.; Hassinkweg 19; 7556 BV Hengelo</t>
  </si>
  <si>
    <t>Ondertekend door S. Claus</t>
  </si>
  <si>
    <t>De betaling van de verschuldigde onderhoudskosten zal geschieden binnen 14 dagen na rekeningsdatum</t>
  </si>
  <si>
    <t>Jaarlijkse onderhoudsbeurt</t>
  </si>
  <si>
    <t>Voor alle initiële Vodafone Corporate Abonnementen gelden de vaste en variabele (gespreks-)kosten, zoals opgenomen in bijlage 5. Vodafone mag de vaste en variabele (gespreks-)kosten gedurende de duur van deze overeenkomst wijzigen. Vodafone zal de nieuwe prijzen in dat geval tijd, doch tenminste 14 dagen tevoren, bekend mkaen middels verzending van een nieuwe bijlage 5, of een vereenvoudigde melding van de wijzigingen.</t>
  </si>
  <si>
    <t>De weergegeven kosten betreffen de jaarlijkse kosten voor het onderhoud. De totale kosten voor 4 nieuwe licenties en 4 bestaande licenties zijn € 3.376,00</t>
  </si>
  <si>
    <t>De jaarlijkse kosten van de onderhoudsovereenkomst worden berekend op basis van 15% avn de cataloguswaarde van de software op het moment van afsluiten of verlenging van de overeenkomst</t>
  </si>
  <si>
    <t>De weergegeven kosten komen voort uit de aangeleverde gegevens. Deze kosten komen niet overeen met de kosten in het contract van € 535,04 exclusief BTW per jaar. Naar alle waarschijnlijkheid zijn de prijzen geïndexeerd</t>
  </si>
  <si>
    <t>Kosten worden in het contract nog vermeld in guldens!!!!</t>
  </si>
  <si>
    <t>Kinderopvang Zuid West Drenthe; Postbus 62; 7970 AB Havelte</t>
  </si>
  <si>
    <t>D09.002366</t>
  </si>
  <si>
    <t>D09.002367</t>
  </si>
  <si>
    <t>D09.002369</t>
  </si>
  <si>
    <t>D09.002372</t>
  </si>
  <si>
    <t>D09.002373</t>
  </si>
  <si>
    <t>D09.002374</t>
  </si>
  <si>
    <t>D09.002383</t>
  </si>
  <si>
    <t>D09.002384</t>
  </si>
  <si>
    <t>D09.002386</t>
  </si>
  <si>
    <t>D09.002388</t>
  </si>
  <si>
    <t>D09.002389</t>
  </si>
  <si>
    <t>D09.002390</t>
  </si>
  <si>
    <t>D09.002392</t>
  </si>
  <si>
    <t>D09.002394</t>
  </si>
  <si>
    <t>D09.002395</t>
  </si>
  <si>
    <t>D09.002396</t>
  </si>
  <si>
    <t>D09.002397</t>
  </si>
  <si>
    <t>D09.002398</t>
  </si>
  <si>
    <t>D09.002399</t>
  </si>
  <si>
    <t>D09.002400</t>
  </si>
  <si>
    <t>D09.002401</t>
  </si>
  <si>
    <t>D09.002402</t>
  </si>
  <si>
    <t>D09.002403</t>
  </si>
  <si>
    <t>D09.002405</t>
  </si>
  <si>
    <t>D09.002406</t>
  </si>
  <si>
    <t>D09.002408</t>
  </si>
  <si>
    <t>D09.002409</t>
  </si>
  <si>
    <t>D09.002411</t>
  </si>
  <si>
    <t>D09.002412</t>
  </si>
  <si>
    <t>D09.002413</t>
  </si>
  <si>
    <t>Kenmerk 6503/1021/LL</t>
  </si>
  <si>
    <t>Referentie 0301024/NB</t>
  </si>
  <si>
    <t>Geact Enterprise Solutions; Gebouw Noordkaap; Hilversumstraat 334; 1024 MB Amsterdam; Telefoon +31 (0)20 435 33 33; Fax +31 (0)20 435 33 30; Email marcom.nl@geac.nl</t>
  </si>
  <si>
    <t>Nicolette Bontes (Customer Services)</t>
  </si>
  <si>
    <t>ABN Amro 60 87 50 905</t>
  </si>
  <si>
    <t>Betaling dient binnen 30 dagen na factuurdatum te geschieden</t>
  </si>
  <si>
    <t>Weergegeven kosten zijn de ondersteunings- en onderhoudskosten voor het jaar 2002. Dit bedrag is 16% van de totale licentiekosten (€ 95.912)</t>
  </si>
  <si>
    <t>Naast de SMARTstream basislicentie (incl. 10 standaard gebruikers) maak Regiopolitie Drenthe ook gebruik van 2 additionele standaard licenties, 8 incidentele licenties en 10 light licenties.</t>
  </si>
  <si>
    <t>D07.003568 (nieuw contract)</t>
  </si>
  <si>
    <t>1x per jaar onderhoud</t>
  </si>
  <si>
    <t xml:space="preserve">Het password voor toegang tot de serviceorganisatie is 950040. </t>
  </si>
  <si>
    <t>Contractnummer B2007-187</t>
  </si>
  <si>
    <t>De betaling van de verschuldigde bedragen vindt bij vooruitbetaling plaats. De volgende jaartermijnen zullen elk jaar in dezelfde kalendermaand als die waarop het contract voor het eerst werd gefactureerd, in rekening worden gebracht. De betaling zal geschieden binnen 30 dagen na factuurdatum. Indien een betalingstermijn van 60 dagen netto wordt overschreden, wordt er een leverstop ingesteld.</t>
  </si>
  <si>
    <t>Onderhoud UPS, Westeind 60 Emmen</t>
  </si>
  <si>
    <t>Nummer 000029098</t>
  </si>
  <si>
    <t>Order 8225</t>
  </si>
  <si>
    <t>De weergegeven kosten komen voort uit de aangeleverde gegevens, maar komen niet overeen met de kosten die in het contract worden vermeld. De prijs wordt jaarlijks geïndexeerd.</t>
  </si>
  <si>
    <t>De totale kosten per jaar komen neer op € 130,-. Exclusief distributiekosten en BTW. Per afleveradres worden € 1,40 per week aan distributiekosten in rekening gebracht.</t>
  </si>
  <si>
    <t>De totale kosten per jaar komen neer op € 2.080,-. Exclusief distributiekosten en BTW. Per afleveradres worden € 1,40 per week aan distributiekosten in rekening gebracht.</t>
  </si>
  <si>
    <t>De totale kosten per jaar komen neer op € 650,-. Exclusief distributiekosten en BTW. Per afleveradres worden € 1,40 per week aan distributiekosten in rekening gebracht.</t>
  </si>
  <si>
    <t>Kenteken 90-XX-KS; Begin kilometerstand 15; Meldcode 7926; Jaarkilometetrage 85.000; Totaal kilometrage 155.833</t>
  </si>
  <si>
    <t>Kenteken 74-ZB-PR; Meldcode 3005; Jaarkilometrage 85.000; Totaal kilometrage 155.833</t>
  </si>
  <si>
    <t>Kenteken 87-XX-KS; Begin kilometerstand 15; Meldcode 7203; Jaarkilometrage 85.000; Totaal kilometrage 155.833</t>
  </si>
  <si>
    <t>ABN Amro 54 62 10 554</t>
  </si>
  <si>
    <t>ING Bank 68 00 12 982</t>
  </si>
  <si>
    <t>G.J. Heegen</t>
  </si>
  <si>
    <t>Kenmerk 981201. JD6</t>
  </si>
  <si>
    <t>Ondertekend door J.H. van Dulk</t>
  </si>
  <si>
    <t>Politie Verbindingsdienst; Postbus 370; 3720 AJ Bilthoven; Antonie van Leeuwenhoeklaan 11; Bilthoven/Lookant 1; Driebergen; Telefoon 030-29 67 11 en 03438- 35 777; Fax 030-28 53 50</t>
  </si>
  <si>
    <t>Ing. H.W. van haren of C.Th. Peters</t>
  </si>
  <si>
    <t>Ondertekend door Sj. Kremer</t>
  </si>
  <si>
    <t>Kosten van gebruik van telefoon zijn voor rekening van huurder</t>
  </si>
  <si>
    <t>BNG 28 50 78 993</t>
  </si>
  <si>
    <t>Kenmerk BD-D-09824</t>
  </si>
  <si>
    <t>Centraal Beheer; Prins Willem-Alexanderlaan 651; Postbus 700; 7300 HC Apeldoorn; Centrale (055) 579 91 11; Fax (055) 579 29 94</t>
  </si>
  <si>
    <t>dhr. H. te Hennepe</t>
  </si>
  <si>
    <t>Ondertekend door J. Peters</t>
  </si>
  <si>
    <t>D09.003056; D08.006042</t>
  </si>
  <si>
    <t>Kenmerk IVW/TBE/PDDT/Regio Drenthe</t>
  </si>
  <si>
    <t>D09.003078; D07.003655</t>
  </si>
  <si>
    <t>D09.003057; D09.000613</t>
  </si>
  <si>
    <t>EAN 871691203000983041</t>
  </si>
  <si>
    <t>N.V. Rendo; Postbus 18; 7940 AA Meppel; Setheweg 1; 7942 LA Meppel; Telefoon (0522) 856 400; Email netwerken@rendo.nl</t>
  </si>
  <si>
    <t>Ondertekend door S.A. Visser (Directeur)</t>
  </si>
  <si>
    <t>D09.000396; D09.000583</t>
  </si>
  <si>
    <t>Een nota dient te worden voldaan binnen 14 dagen na ontvangst dan wel binnen de door de netbeheerder aangegeven termijn indien die langer is dan 14 dagen</t>
  </si>
  <si>
    <t>ABN Amro 62 11 57 023</t>
  </si>
  <si>
    <t>Aansluiting en transport van gas</t>
  </si>
  <si>
    <t>D09.003086; D08.005294</t>
  </si>
  <si>
    <t>D09.003029; D07.003626; D10.000199; D08.005438</t>
  </si>
  <si>
    <t>D09.002352; D09.004592</t>
  </si>
  <si>
    <t>D09.002969; D09.004592</t>
  </si>
  <si>
    <t>D09.002970; D09.004592</t>
  </si>
  <si>
    <t>D09.002971; D09.004592</t>
  </si>
  <si>
    <t>D09.002352; D09.003089l D09.004592</t>
  </si>
  <si>
    <t>D09.002977; D09.004519 (brief burgemeester)</t>
  </si>
  <si>
    <t>Nummer K168085</t>
  </si>
  <si>
    <t>D09.002314; D09.004609; D09.004488</t>
  </si>
  <si>
    <t>D10.000555; D09.004552</t>
  </si>
  <si>
    <t>D09.003059; D09.004487</t>
  </si>
  <si>
    <t>D09.003084; D09.004487</t>
  </si>
  <si>
    <t>D09.003061; D09.004487</t>
  </si>
  <si>
    <t>D09.002938; D09.002958; D07.001577</t>
  </si>
  <si>
    <t>Avenance Nederland BV (voorheen Restoplan B.V.; Leidsevaartweg 99; 2106 AS Heemstede; Postbus 605; 2100 AP Heemstede; Telefoon 023 - 510 13 00; Fax 023 - 510 13 60; Email info@restoplan.nl)</t>
  </si>
  <si>
    <t>D09.003010; D08.005521; D09.000264; D09.000265; D09.000266; D09.000267</t>
  </si>
  <si>
    <t>EAN 871691203000958636</t>
  </si>
  <si>
    <t>Meetinrichting gas</t>
  </si>
  <si>
    <t>D08.001559; D09.000719</t>
  </si>
  <si>
    <t>D08.005760; D09.000719</t>
  </si>
  <si>
    <t>D09.002188</t>
  </si>
  <si>
    <t>Kenmerk 123038787 / GN / FS</t>
  </si>
  <si>
    <t>Onbepaald (min. 12 maanden)</t>
  </si>
  <si>
    <t>KPN; Consumentenmarkt; Postbus 30000; 2500 GA Den Haag</t>
  </si>
  <si>
    <t>Ondertekend door Jacob Middeldorp (Directeur Klantcontact)</t>
  </si>
  <si>
    <t>Alle genoemde bedragen zijn inclusief 19% BTW. Er wordt een acceptgiro per post verzonden. De extra kosten hiervoor bedrage 1,25 euro per factuur</t>
  </si>
  <si>
    <t>Vaste telefoonaansluiting</t>
  </si>
  <si>
    <t>D09.002121</t>
  </si>
  <si>
    <t>0163</t>
  </si>
  <si>
    <t>0168</t>
  </si>
  <si>
    <t>0726</t>
  </si>
  <si>
    <t>0145</t>
  </si>
  <si>
    <t>0292</t>
  </si>
  <si>
    <t>0153</t>
  </si>
  <si>
    <t>0064</t>
  </si>
  <si>
    <t>0617</t>
  </si>
  <si>
    <t>0136</t>
  </si>
  <si>
    <t>0732</t>
  </si>
  <si>
    <t>0535</t>
  </si>
  <si>
    <t>0134</t>
  </si>
  <si>
    <t>0030</t>
  </si>
  <si>
    <t>0625</t>
  </si>
  <si>
    <t>0481</t>
  </si>
  <si>
    <t>0593</t>
  </si>
  <si>
    <t>0477</t>
  </si>
  <si>
    <t>0004</t>
  </si>
  <si>
    <t>0498</t>
  </si>
  <si>
    <t>0366</t>
  </si>
  <si>
    <t>0234</t>
  </si>
  <si>
    <t>0676</t>
  </si>
  <si>
    <t>0197</t>
  </si>
  <si>
    <t>0683</t>
  </si>
  <si>
    <t>0008</t>
  </si>
  <si>
    <t>0052</t>
  </si>
  <si>
    <t>0135</t>
  </si>
  <si>
    <t>0589</t>
  </si>
  <si>
    <t>0318</t>
  </si>
  <si>
    <t>0698</t>
  </si>
  <si>
    <t>0365</t>
  </si>
  <si>
    <t>0405</t>
  </si>
  <si>
    <t>0421</t>
  </si>
  <si>
    <t>0406</t>
  </si>
  <si>
    <t>0399</t>
  </si>
  <si>
    <t>0391</t>
  </si>
  <si>
    <t>0398</t>
  </si>
  <si>
    <t>0105</t>
  </si>
  <si>
    <t>0513</t>
  </si>
  <si>
    <t>0396</t>
  </si>
  <si>
    <t>0514</t>
  </si>
  <si>
    <t>0401</t>
  </si>
  <si>
    <t>0393</t>
  </si>
  <si>
    <t>0094</t>
  </si>
  <si>
    <t>0394</t>
  </si>
  <si>
    <t>0316</t>
  </si>
  <si>
    <t>0457</t>
  </si>
  <si>
    <t>0452</t>
  </si>
  <si>
    <t>0051</t>
  </si>
  <si>
    <t>0453</t>
  </si>
  <si>
    <t>0280</t>
  </si>
  <si>
    <t>0313</t>
  </si>
  <si>
    <t>0428</t>
  </si>
  <si>
    <t>0020</t>
  </si>
  <si>
    <t>0246</t>
  </si>
  <si>
    <t>0320</t>
  </si>
  <si>
    <t>0440</t>
  </si>
  <si>
    <t>0441</t>
  </si>
  <si>
    <t>0315</t>
  </si>
  <si>
    <t>0458</t>
  </si>
  <si>
    <t>0459</t>
  </si>
  <si>
    <t>0521</t>
  </si>
  <si>
    <t>0522</t>
  </si>
  <si>
    <t xml:space="preserve">De eerste betaling door contractant vindt plaats na de uitvoering van de eerste door contractant te bepalen onderhoudsmaand (maart). </t>
  </si>
  <si>
    <t>D10.000570</t>
  </si>
  <si>
    <t>D09.002110; D07.001636</t>
  </si>
  <si>
    <t>D09.002402; D07.001492</t>
  </si>
  <si>
    <t>D07.001942; D08.002370; D07.000297</t>
  </si>
  <si>
    <t>D08.005012; D07.003261</t>
  </si>
  <si>
    <t>D09.003058; D10.000228</t>
  </si>
  <si>
    <t>Haitjema B.V.; Wisseling 10; 7701 GS Dedemsvaart; Postbus 109; 7700 AC Dedemsvaart; Telefoon 0523 61 20 61; Fax 0523 61 59 50; Email info@haitjema.nl</t>
  </si>
  <si>
    <t>D10.000546</t>
  </si>
  <si>
    <t>Eexterweg 33; 9461 BB Gieten</t>
  </si>
  <si>
    <t>Contractnummer 070556</t>
  </si>
  <si>
    <t>Ja</t>
  </si>
  <si>
    <t>Contractnummer 020635</t>
  </si>
  <si>
    <t>D08.006107</t>
  </si>
  <si>
    <t>Contractnummer 112748</t>
  </si>
  <si>
    <t>D08.003831</t>
  </si>
  <si>
    <t>D08.003833</t>
  </si>
  <si>
    <t>D08.003835</t>
  </si>
  <si>
    <t>D08.003834</t>
  </si>
  <si>
    <t>D07.000032</t>
  </si>
  <si>
    <t>Honac Nederland B.V.; Nagelpoelweg 16; Postbus 20089; 7302 HB Apeldoorn; Telefoon 055 542 53 00; Fax 055 542 26 96; Email info@honac.nl</t>
  </si>
  <si>
    <t>Postbank 16 10 829</t>
  </si>
  <si>
    <t>SPSS Benelux B.V.; Avelingen West 80; 4202 MV Gorinchem; Postbus 115; 4200 AC Gorinchem; Telefoon +31 (0)183 651 777; Fax +31 (0)183 651 700; Email info@spss.nl</t>
  </si>
  <si>
    <t>Ondertekend door Mevr. Drs. G.J. Hulzebos RI (Country Manager Products)</t>
  </si>
  <si>
    <t>De weergegeven kosten betreffen de kosten voor het eerste jaar van de overeenkomst.</t>
  </si>
  <si>
    <t>Gedurende de overeenkomst zal de licentie afnemer drie betalingen doen. De eerste binnen 30 dagen na factuurdatum; de tweede binnen 1 jaar na ondertekendatum en de derde binnen 2 jaar na ondertekendatum.</t>
  </si>
  <si>
    <t>ABN Amro 56 10 92 834</t>
  </si>
  <si>
    <t>Betaling dient te geschieden binnen 14 dagen na factuurdatum.</t>
  </si>
  <si>
    <t>Ondertekend door Hans Roodenburg</t>
  </si>
  <si>
    <t>Norman/Shark B.V.; Postbus 159; 2130 AD Hoofddorp; Diamantlaan 4 A; 2132 WV Hoofddorp; Telefoon +31 (0)23 78 90 222; Fax +31 (0)23 56 13 165; Email sales@norman.nl</t>
  </si>
  <si>
    <t>Overeenkomstnummer StaatNL310702</t>
  </si>
  <si>
    <t>De wekelijkse huurprijs zal binnen de daarvoor gestelde termijn na factuurdatum worden betaald. Indien door welke oorzaak ook de huurprijs niet binnen deze termijn is voldaan, is huurder van rechtswege in verzuim en vanaf factuurdatum een rente verschuldigd van 1% per (gedeelte van een) maand over het nog verschuldigde bedrag</t>
  </si>
  <si>
    <t>Huur bedrijfskleding</t>
  </si>
  <si>
    <t>D09.003052; D09.003103; D08.004950; D08.005522; D09.004366; D09.003615</t>
  </si>
  <si>
    <t>D09.003028; D07.001861; D09.003082; D09.003085; D08.005440; D09.004260</t>
  </si>
  <si>
    <t>D09.000779; D09.001404; D09.002212</t>
  </si>
  <si>
    <t>D10.000585; D08.005157</t>
  </si>
  <si>
    <t>D08.005415; D08.000044</t>
  </si>
  <si>
    <t>D08.000042; D08.000191</t>
  </si>
  <si>
    <t>D09.002331; D08.000945</t>
  </si>
  <si>
    <t>D09.002435; D07.001636; D08.005206</t>
  </si>
  <si>
    <t>D09.002941; D09.004571 (indexering); D08.005613</t>
  </si>
  <si>
    <t>D08.005672; D09.003551 (wijziging); D09.003298; D08.005671</t>
  </si>
  <si>
    <t>D09.000707; D08.005609</t>
  </si>
  <si>
    <t>D09.001288</t>
  </si>
  <si>
    <t>Kenmerk KCS-LOG 09-4290</t>
  </si>
  <si>
    <t>KEMA Nederland B.V.; Utrechtseweg 310; 6812 AR Arnhem; Postbus 9035; 6800 ET Arnhem; Telefoon (026) 3 56 91 11; Fax (026) 3 89 24 77; Email contact@kema.com</t>
  </si>
  <si>
    <t>Eddy Gerritsen; Telefoon (026) 3 56 25 97; Fax (026) 4 45 03 53; Email eddy.gerritsen@kema.com</t>
  </si>
  <si>
    <t>Binnen dagvensten van 7.30 tot 18.00 uur, per manuur € 44,-; buiten dagvenster, per manuur € 50,0 en voor weekenden en feestdagen per manuur € 56,-. Dit zijn de tarieven vast voor 2009, exclusief BTW.</t>
  </si>
  <si>
    <t>Jules Goossens Bliksembeveiliging B.V.; Speldenmakerstraat 11; Postbus 3616; 5203 DP 's-Hertogenbosch; Telefoon (073) 64 19 515; Fax (073) 64 19 775; Email info@julesgoossens.nl</t>
  </si>
  <si>
    <t>Jan Puper heeft op 13-06-2006 contractant verzocht het contract voor enige tijd te verlengen, aangezien de nieuwe aanbesteding nog niet is afgerond. De vraag is of deze nu wel is afgerond en dus het contract nog actueel of verlopen is</t>
  </si>
  <si>
    <t>Kenmerk Addendum OT2000 / KPN</t>
  </si>
  <si>
    <t>Tele 2 - Versatel; Postbus 22697; 1100 DD Amsterdam-Zuidoost</t>
  </si>
  <si>
    <t>dhr. Kraima</t>
  </si>
  <si>
    <t>KPN Telecom; KPN Sales Corporate Market; Postbus 30208; 2500 GE Den Haag</t>
  </si>
  <si>
    <t>Facturen dienen binnen 30 dagen na factuurdatum te worden voldaan</t>
  </si>
  <si>
    <t>Dossiernummer 40096955</t>
  </si>
  <si>
    <t>Kone B.V.; Hoofdkantoor Rijn 10; 2267 DB Leidschendam; Telefoon 070 31 71 000; Fax 070 31 71 400; Regiokantoor De Gaffel 17; 9206 AV Drachten; Telefoon 0512 51 61 05; Fax 0512 51 51 43</t>
  </si>
  <si>
    <t>22 76 79 954</t>
  </si>
  <si>
    <t>Inlichtingen H. Scholte (Assistent Regiomanager); Telefoon 0512 51 61 05</t>
  </si>
  <si>
    <t>4 maal per jaar serviceverlening</t>
  </si>
  <si>
    <t>Referentie UGL/99542</t>
  </si>
  <si>
    <t>Kramers; Doesburgweg 7; 2803 PL Gouda; Postbus 751; 2800 AT Gouda; Telefoon (0182) 56 23 00; Fax (0182) 56 24 11; Email info.gouda@kramers.nl</t>
  </si>
  <si>
    <t>H.P. Zimmermann (Manager)</t>
  </si>
  <si>
    <t>ABN Amro 52 60 35 307</t>
  </si>
  <si>
    <t>Referentie 34990171/0001</t>
  </si>
  <si>
    <t>Jaarlijks correctief &amp; preventief onderhoud tijdens kantooruren</t>
  </si>
  <si>
    <t>Alle prijzen en kosten die opdrachtnemer dan wel dealer op grond van deze overeenkomst aan afnemers dan wel aan opdrachtgever in rekening kan brengen alsmede de overeengekomen kortingsregelingen zijn verwerkt is de catalogus voor de motorvoertuigen. De bedoelde catalogus in rekening te brengen prijzen van de motorvoertuigen zijn de prijzen voor franco levering van motorvoertuigen aan de afnemer. Met 'franco levering' wordt bedoeld aflevering op het nader door opdrachtgever of afnemer aangeduide adres binnen Nederland zonder extra kosten. OVereengekomen kortingen zullen tussen opdrachtnemer en de desbetreffende afnemer zonder voorbehoud en direct na afloop van de overeengekomen periode worden verrekend. Hiervan wordt een afschrift verstrekt aan Opdrachtgever. Opdrachtnemer garandeert, dat voor de door hem dan wel door Dealer in Nederland te leveren motorvoertuigen van het gelijke type of model een gelijke netto catalogusprijs geldt. Onder netto catalogusprijs wordt ten deze verstaan: de bruto catalogusprijs inclusief de prijs van de vereiste minus de van toepassing zijnde BTP en minus BTW. Wijzigingen in de nettocatalogusprijzen zoals deze staan vermeld in de prijslijsten van importeurs worden overgenomen. Op het moment dat de catalogusprijs wordt gewijzigd geldt de gewijzigde catalogusprijs voor alle vanaf dat moment te bestellen voertuigen. Reeds bestelde voertuigen moeten voor de op het moment van bestelen geldende catalogusprijs wordne geleverd. De wijzigingen in de catalogusprijzen van accesooires worden op gelijke wijze overgenomen. Wijzigingen in de catalogus zijn alleen mogelijk na schriftelijke instemming van opdrachtgever</t>
  </si>
  <si>
    <t>Aankoop, levering, service, onderhoud- en reparatie motorvoertuigen</t>
  </si>
  <si>
    <t>Mevr. M. Jongbloed; Telefoon 0592 - 45 29 20</t>
  </si>
  <si>
    <t>0548</t>
  </si>
  <si>
    <t>0636</t>
  </si>
  <si>
    <t>0544</t>
  </si>
  <si>
    <t>0540</t>
  </si>
  <si>
    <t>0543</t>
  </si>
  <si>
    <t>0546</t>
  </si>
  <si>
    <t>0549</t>
  </si>
  <si>
    <t>0550</t>
  </si>
  <si>
    <t>0461</t>
  </si>
  <si>
    <t>0541</t>
  </si>
  <si>
    <t>0542</t>
  </si>
  <si>
    <t>0077</t>
  </si>
  <si>
    <t>0539</t>
  </si>
  <si>
    <t>0274</t>
  </si>
  <si>
    <t>0588</t>
  </si>
  <si>
    <t>VELD_CONTRACTNUMMER_LEVERANCIER_OUD</t>
  </si>
  <si>
    <t>2008-VTS-211</t>
  </si>
  <si>
    <t>DOZ.230244/GR</t>
  </si>
  <si>
    <t>EEG.99022/EVB</t>
  </si>
  <si>
    <t xml:space="preserve"> C03-96/0090/em</t>
  </si>
  <si>
    <t>In het contract staat dat voor verdere (financiële) afwerking van de bijdrage contact opgenomen kan worden met dhr. B. Mussche van de afdeling FEZ</t>
  </si>
  <si>
    <t>Nummer 110477</t>
  </si>
  <si>
    <t>Graphidec Benelux B.V.; Polakweg 7; 2288 GG Rijswijk; Postbus 130; 2280 AC Rijswijk; Telefoon 070 - 398 06 80; Fax 070 - 3 950 410 (voorheen AM Nederland BV)</t>
  </si>
  <si>
    <t>Vragen mbt facturen mevr. V. Vane (Telefoon 070 3980 632); mevr. C. van Leeuwen (Telefoon 070 3980 687)</t>
  </si>
  <si>
    <t>68 66 98 959</t>
  </si>
  <si>
    <t>De Graaf en Van Stijn B.V.; Sperwerstraat 22; Postbus 32; 2420 AA Nieuwkoop; Telefoon (0172) 57 97 20; Fax (0172) 57 26 70</t>
  </si>
  <si>
    <t>Archiefcode 318464</t>
  </si>
  <si>
    <t>Contract beëindigd?; Huur object beëindigd per 01-08-2004</t>
  </si>
  <si>
    <t>Prijzen in de mantelovereenkomst zijn bruto in Euro's, exclusief BTW, fanco huis, gebruiksklaar opgesteld ter bestemde plaatse, en inclusief alle logistieke en eventuele andere kosten en staan vermeld in bijlage 4 van deze mantelovereenkomst.</t>
  </si>
  <si>
    <t>Kwartaal</t>
  </si>
  <si>
    <t>De verschuldigde huurprijs dient voor de eerste van ieder kwartaal voldaan te zijn na ontvangst van de hiervoor bedoelde nota.</t>
  </si>
  <si>
    <t xml:space="preserve"> 123038787 / GN / FS</t>
  </si>
  <si>
    <t>De politie zal betalen conform artikel 10 van de Algemene Rijksinkoopvoorwaarden 1993 (ARIV 1993). Uitgave 1997.</t>
  </si>
  <si>
    <t>Mantelnummer 1425; EG aanbesteding 2000/S12-006524</t>
  </si>
  <si>
    <t>Overeenkomstnummer 440194; Relatienummer 115132; Mantelnummer 1425</t>
  </si>
  <si>
    <t>Overeenkomstnummer 455006; Relatienummer 185671; Mantelnummer 1425</t>
  </si>
  <si>
    <t>Overeenkomstnummer 440197; Relatienummer 177174; Mantelnummer 1425</t>
  </si>
  <si>
    <t>M.T. Prijs</t>
  </si>
  <si>
    <t>Vervallen na verlenging op 16-06-2006</t>
  </si>
  <si>
    <t>Security Monitoring Centre B.V.; Hoog Kellenseweg 2; Postbus 6183; 4000 HD Tiel; Telefoon 0344 - 678911; Fax 0344 - 678955; Email info@smc-alarmcentrale.nl</t>
  </si>
  <si>
    <t>Ondertekend door A.M.M. Cools</t>
  </si>
  <si>
    <t>Prijzen zijn excl. BTW</t>
  </si>
  <si>
    <t>Betalingen dienen bij vooruitbetaling te geschieden zonder recht op korting of compensatie binnen 30 dagen na factuurdatum</t>
  </si>
  <si>
    <t>Rabobank 31 53 10 022</t>
  </si>
  <si>
    <t>Aansluiting alarmcentrale</t>
  </si>
  <si>
    <t>Rekening-Courant zonder krediet</t>
  </si>
  <si>
    <t>D09.001888</t>
  </si>
  <si>
    <t>Rabobank Assen-Beilen; Neptunesplein 2; 9401 CZ Assen; Telefoon (0592) 32 39 56; Fax (0592) 32 32 66; Email teambedrijvenadvies@assen-beilen.rabobank.nl</t>
  </si>
  <si>
    <t>Ondertekend door Hilda Boers (Medewerkerster Commerciële binnendienst Bedrijven Advies)</t>
  </si>
  <si>
    <t>Albert Boxem</t>
  </si>
  <si>
    <t>Rabobank 30 28 81 646</t>
  </si>
  <si>
    <t>Boon Edam</t>
  </si>
  <si>
    <t>Servicecontract 6000275</t>
  </si>
  <si>
    <t>Marcel Harmelwaard (medewerker Contractbeheer); Telefoon 0299 - 380936; Fax 0299-371666; Email mhd@boonedam.nl</t>
  </si>
  <si>
    <t>Geen</t>
  </si>
  <si>
    <t>Rabobank 12 83 16 349</t>
  </si>
  <si>
    <t>Geen zorgen overeenkomst</t>
  </si>
  <si>
    <t>Ondertekend door P.J. Th. Roodenrijs (Business Unit Manager Veiligheidstechniek)</t>
  </si>
  <si>
    <t>Prijzen zijn netto, exclusief BTW, inclusief deugdeljik verpakking, franco levering volgens de algemene voorwaarden</t>
  </si>
  <si>
    <t>Betaling zal plaatsvinden binnen 30 dagen na factuurdatum</t>
  </si>
  <si>
    <t>Mondstukken retournameprogramma</t>
  </si>
  <si>
    <t>Wordt beëindigd per 1 april 2011</t>
  </si>
  <si>
    <t>D09.003054; D10.000455 (beëindiging)</t>
  </si>
  <si>
    <t>D09.003065; D10.000455 (beëindiging)</t>
  </si>
  <si>
    <t>De weergegeven kosten betreffen de kosten voor de periode 01-02-2010 tot en met 31-01-2011</t>
  </si>
  <si>
    <t>D10.000208; D10.000209</t>
  </si>
  <si>
    <t>Overeenkomstnummer 100117577 en 100117576</t>
  </si>
  <si>
    <t>Wordt beëindigd per 1 januari 2011</t>
  </si>
  <si>
    <t>D10.000416</t>
  </si>
  <si>
    <t>Overeenkomst 1168.95918</t>
  </si>
  <si>
    <t>Sneep Industries B.V.; Christiaan Huygensstraat 31; 3291 CN Strijen; Postbus 5726; 3290 AA Strijen; Telefoon 078 - 610 76 90; Email info@sneepindustries.com</t>
  </si>
  <si>
    <t>Ondertekend door W.E. Rozeboom (Manager Verkoop)</t>
  </si>
  <si>
    <t>ABN Amro 50 06 40 815</t>
  </si>
  <si>
    <t>Prijzen zijn excl. BTW. De mogelijkheid bestaat om eenmaal per jaar een preventieve inspectie te laten uitvoeren. De prijs van deze preventieve inspectie bedraagt € 260,00 per rollentestbank (excl. BTW)</t>
  </si>
  <si>
    <t>De betaling van het abonnementstarief geschied jaarlijks bij vooruitbetaling, dit binnen 30 dagen na facturering</t>
  </si>
  <si>
    <t>Onderhoud bromfiets rollentestbank</t>
  </si>
  <si>
    <t>Jaarlijkse controle beurt</t>
  </si>
  <si>
    <t>Service-abonnement</t>
  </si>
  <si>
    <t>Service-abonnement nummer 47252</t>
  </si>
  <si>
    <t>Service-abonnement nummer 47253</t>
  </si>
  <si>
    <t>Ascom (Nederland) B.V.; Postbus 40242; 3504 AA Utrecht; Telefoon (030) 240 91 00; Fax (030) 241 19 46</t>
  </si>
  <si>
    <t>Rennie Verloop</t>
  </si>
  <si>
    <t>31-09-2010</t>
  </si>
  <si>
    <t>Betreft de jaarlijkse onderhoudskosten, excl. BTW. Het onderhoud wordt pas in rekening gebracht wanneer avls operationeel is. Onderhoudskosten excl. avls bedragen € 7.098,-</t>
  </si>
  <si>
    <t>CityGis B.V.; Statenplein 21; 2582 EZ Den Haag; Telefoon 070-3268215; Fax 070-3268736</t>
  </si>
  <si>
    <t>Wanneer het onderhoudscontract wordt opgezegd, vervallen ook de licenties.</t>
  </si>
  <si>
    <t>0073</t>
  </si>
  <si>
    <t>0146</t>
  </si>
  <si>
    <t>0186</t>
  </si>
  <si>
    <t>0582</t>
  </si>
  <si>
    <t>0131</t>
  </si>
  <si>
    <t>0679</t>
  </si>
  <si>
    <t>0187</t>
  </si>
  <si>
    <t>0374</t>
  </si>
  <si>
    <t>0378</t>
  </si>
  <si>
    <t>0247</t>
  </si>
  <si>
    <t>0337</t>
  </si>
  <si>
    <t>0381</t>
  </si>
  <si>
    <t>0382</t>
  </si>
  <si>
    <t>0383</t>
  </si>
  <si>
    <t>0363</t>
  </si>
  <si>
    <t>0580</t>
  </si>
  <si>
    <t>0584</t>
  </si>
  <si>
    <t>0336</t>
  </si>
  <si>
    <t>0333</t>
  </si>
  <si>
    <t>0334</t>
  </si>
  <si>
    <t>0335</t>
  </si>
  <si>
    <t>0380</t>
  </si>
  <si>
    <t>0538</t>
  </si>
  <si>
    <t>0251</t>
  </si>
  <si>
    <t>0252</t>
  </si>
  <si>
    <t>0375</t>
  </si>
  <si>
    <t>0376</t>
  </si>
  <si>
    <t>0377</t>
  </si>
  <si>
    <t>0379</t>
  </si>
  <si>
    <t>0373</t>
  </si>
  <si>
    <t>0388</t>
  </si>
  <si>
    <t>0537</t>
  </si>
  <si>
    <t>0616</t>
  </si>
  <si>
    <t>0074</t>
  </si>
  <si>
    <t>0165</t>
  </si>
  <si>
    <t>0344</t>
  </si>
  <si>
    <t>0346</t>
  </si>
  <si>
    <t>0345</t>
  </si>
  <si>
    <t>0347</t>
  </si>
  <si>
    <t>0339</t>
  </si>
  <si>
    <t>0351</t>
  </si>
  <si>
    <t>0340</t>
  </si>
  <si>
    <t>0342</t>
  </si>
  <si>
    <t>0348</t>
  </si>
  <si>
    <t>0350</t>
  </si>
  <si>
    <t>0349</t>
  </si>
  <si>
    <t>0341</t>
  </si>
  <si>
    <t>0343</t>
  </si>
  <si>
    <t>0235</t>
  </si>
  <si>
    <t>0147</t>
  </si>
  <si>
    <t>0729</t>
  </si>
  <si>
    <t>0658</t>
  </si>
  <si>
    <t>0659</t>
  </si>
  <si>
    <t>0256</t>
  </si>
  <si>
    <t>0258</t>
  </si>
  <si>
    <t>0287</t>
  </si>
  <si>
    <t>0585</t>
  </si>
  <si>
    <t>0306</t>
  </si>
  <si>
    <t>0671</t>
  </si>
  <si>
    <t>0310</t>
  </si>
  <si>
    <t>0389</t>
  </si>
  <si>
    <t>0305</t>
  </si>
  <si>
    <t>0308</t>
  </si>
  <si>
    <t>0385</t>
  </si>
  <si>
    <t>0307</t>
  </si>
  <si>
    <t>0309</t>
  </si>
  <si>
    <t>0419</t>
  </si>
  <si>
    <t>0248</t>
  </si>
  <si>
    <t>0170</t>
  </si>
  <si>
    <t>0424</t>
  </si>
  <si>
    <t>0579</t>
  </si>
  <si>
    <t>0241</t>
  </si>
  <si>
    <t>0296</t>
  </si>
  <si>
    <t>0297</t>
  </si>
  <si>
    <t>0294</t>
  </si>
  <si>
    <t>0295</t>
  </si>
  <si>
    <t>0106</t>
  </si>
  <si>
    <t>0178</t>
  </si>
  <si>
    <t>0302</t>
  </si>
  <si>
    <t>0290</t>
  </si>
  <si>
    <t>0071</t>
  </si>
  <si>
    <t>0301</t>
  </si>
  <si>
    <t>0304</t>
  </si>
  <si>
    <t>0303</t>
  </si>
  <si>
    <t>0139</t>
  </si>
  <si>
    <t>0227</t>
  </si>
  <si>
    <t>0476</t>
  </si>
  <si>
    <t>0328</t>
  </si>
  <si>
    <t>0311</t>
  </si>
  <si>
    <t>0423</t>
  </si>
  <si>
    <t>0417</t>
  </si>
  <si>
    <t>0150</t>
  </si>
  <si>
    <t>0312</t>
  </si>
  <si>
    <t>0325</t>
  </si>
  <si>
    <t>0288</t>
  </si>
  <si>
    <t>0322</t>
  </si>
  <si>
    <t>0323</t>
  </si>
  <si>
    <t>0324</t>
  </si>
  <si>
    <t>0278</t>
  </si>
  <si>
    <t>0700</t>
  </si>
  <si>
    <t>0329</t>
  </si>
  <si>
    <t>0330</t>
  </si>
  <si>
    <t>0590</t>
  </si>
  <si>
    <t>0614</t>
  </si>
  <si>
    <t>0627</t>
  </si>
  <si>
    <t>0518</t>
  </si>
  <si>
    <t>0630</t>
  </si>
  <si>
    <t>0132</t>
  </si>
  <si>
    <t>GPRS Access</t>
  </si>
  <si>
    <t>81/6262-051</t>
  </si>
  <si>
    <t>Doormelding Regionale Brandweer Meldkamer</t>
  </si>
  <si>
    <t>Detachering automatiseringsdeskundigen</t>
  </si>
  <si>
    <t>Detacheringovereenkomst</t>
  </si>
  <si>
    <t>Detachering telecomdeskundigen</t>
  </si>
  <si>
    <t>Service afwerkapparatuur Repro</t>
  </si>
  <si>
    <t>Waardebeschikking</t>
  </si>
  <si>
    <t>zuiderkanaalweg 3, de Wijk</t>
  </si>
  <si>
    <t>Plaatsen zendmast/antenne, Zuiderkanaalweg 3, De Wijk</t>
  </si>
  <si>
    <t>Onderhoudsplanning en beheer gebouwen</t>
  </si>
  <si>
    <t>D08.000770</t>
  </si>
  <si>
    <t>Kenmerk 10008496</t>
  </si>
  <si>
    <t>KPN; WSO BS RNO DigiAccess; Postbus 10013; 8000 GA Zwolle</t>
  </si>
  <si>
    <t>DigiAccess-abonnement</t>
  </si>
  <si>
    <t>Betreft een DigiAccess-abonnement; Type Alarm; Aansluitnummer (DNA) (0592) 35 92 47.</t>
  </si>
  <si>
    <t>Relatienummer 21160052</t>
  </si>
  <si>
    <t>D09.002498</t>
  </si>
  <si>
    <t>D09.002499</t>
  </si>
  <si>
    <t>D09.002500</t>
  </si>
  <si>
    <t>D09.002501</t>
  </si>
  <si>
    <t>D09.002502</t>
  </si>
  <si>
    <t>D09.002503</t>
  </si>
  <si>
    <t>D09.002504</t>
  </si>
  <si>
    <t>D09.002505</t>
  </si>
  <si>
    <t>D09.002506</t>
  </si>
  <si>
    <t>D09.002507</t>
  </si>
  <si>
    <t>D09.002508</t>
  </si>
  <si>
    <t>D09.002509</t>
  </si>
  <si>
    <t>D09.002510</t>
  </si>
  <si>
    <t>D09.002511</t>
  </si>
  <si>
    <t>D09.002512</t>
  </si>
  <si>
    <t>D09.002513</t>
  </si>
  <si>
    <t>D09.002514</t>
  </si>
  <si>
    <t>Kenmerk 07cbdu0070 (nieuw)</t>
  </si>
  <si>
    <t>Oracle Netherlands; Afdeling Renewals; Postbus 147; 3454 ZJ De Meern; Telefoon +31 (0)30 - 66 99 441; Fax +31 (0)30 - 66 99 932</t>
  </si>
  <si>
    <t>Onderhoud hardware, Canon DR-7080 scanner, corsa</t>
  </si>
  <si>
    <t>De weergegeven kosten betreffen de maandelijkse kosten bij aanvang van de overeenkomst, exclusief BTW, inclusief reis- en verblijfkosten, uitgaande van een uurtarief van € 120,-</t>
  </si>
  <si>
    <t>De betaalperiode bedraagt 3 maanden. De betaling van de huurprijs en de overige door de huurder te betalen bedragen moet plaatsvinden door storing of overschrijving op bankrekeningnummer van Regionale directie Domeinen Noordoost te Zwolle, zoveel mogelijk doorm iddel van automatische incasso.</t>
  </si>
  <si>
    <t>BNG 19 23 24 802</t>
  </si>
  <si>
    <t>Ieder kwartaal wordt een acceptgiro toegestuurd, deze dient zo snel mogelijk betaald te worden</t>
  </si>
  <si>
    <t>BNG 28 50 78 712</t>
  </si>
  <si>
    <t>Huur B.G. van Wezelplein 10, Westerbork</t>
  </si>
  <si>
    <t>H.Klomp; Doorkiesnummer 0591 - 535 258</t>
  </si>
  <si>
    <t>Weergegeven kosten betreft de huurvergoeding voor het jaar 2007 per maand. Per jaar komt ditn eer op een bedrag van € 2.825,50.</t>
  </si>
  <si>
    <t>De totale vergoeding per maand dient bij vooruitbetaling op de eerste van elke kalendermaand te worden overgemaakt</t>
  </si>
  <si>
    <t>Overeenkomstnummer 110477</t>
  </si>
  <si>
    <t>mevrouw C. Vane; Telefoon 070 39 80 632; mevrouw C. van Leeuwen; Telefoon 070 39 80 687</t>
  </si>
  <si>
    <t>Ondertekend door F. Potze</t>
  </si>
  <si>
    <t>Ondertekend door Emo E. Prins (Commercieel Directeur)</t>
  </si>
  <si>
    <t>Huur Gelpenberg 15a, Aalden.</t>
  </si>
  <si>
    <t>Gemeente Hoogeveen</t>
  </si>
  <si>
    <t>lesturgeonplein 5, vledder</t>
  </si>
  <si>
    <t>Huur Lesturgeonplein 5, Vledder.</t>
  </si>
  <si>
    <t>License software en update DSA-3</t>
  </si>
  <si>
    <t>Huurcontract pand, brink 4a</t>
  </si>
  <si>
    <t>Smartstar versie 7.2.4</t>
  </si>
  <si>
    <t>Molenstraat 15</t>
  </si>
  <si>
    <t>Zend-ontvang apparatuur Kmar Molenstraat 15, Norg.</t>
  </si>
  <si>
    <t>brink 17, ruinen</t>
  </si>
  <si>
    <t>regionale huisvesting</t>
  </si>
  <si>
    <t>Doorlopende bouwverzekering</t>
  </si>
  <si>
    <t>pand Diever (oud-verkocht-2000)</t>
  </si>
  <si>
    <t>Aansluiting alarmcentrale Kloosterstraat 9 Diever=Prened.</t>
  </si>
  <si>
    <t>Vereniging van Oud-politieambtenaren Drenthe</t>
  </si>
  <si>
    <t>Gemeente Assen; Dienst Ontwikkeling; Afdeling plannen &amp; realiseren, vastgoed; Postbus 860; 9400 AW Assen; Noordersingel 33; Assen; Telefoon 0592 - 36 69 11; Fax 0592 - 36 62 31</t>
  </si>
  <si>
    <t>Kennisgevingsnummer 0000171412</t>
  </si>
  <si>
    <t>Kennisgevingsnummer 0000173812</t>
  </si>
  <si>
    <t>Betreft WOZ-objectnummer 010600020115</t>
  </si>
  <si>
    <t>Betreft WOZ-objectnummer 010600017612</t>
  </si>
  <si>
    <t>Betreft WOZ-objectnummer 010600030583</t>
  </si>
  <si>
    <t>Betreft WOZ-objectnummer 010600020117</t>
  </si>
  <si>
    <t>Betreft WOZ-objectnummer 010600021833</t>
  </si>
  <si>
    <t>Het contract is erg onduidelijk als het gaat om de verschillende objecten en startdata, vandaar dat dit contract niet per object is geregistreerd.De volgende objecten staan geregistreerd in het contract: Eexterweg 33 Gieten; Lauwers 25 Assen; Eisenhowerstraat 2 Hoogeveen; Brink 4 C Diever; Annerweg 32 Zuidlaren; Lauwers 4 Assen; Vreding 1 Emmen; Eendrachtstraat 28 Meppel; Vrijheidslaan 11 B Valthermond; Weiersstraat 83 Assen, Westerstraat 21 Roden; Ettenstraat 5 Beilen; Randweg 5 Zuidlaren; Leeuweriklaan 17 Hoogeveen; M.L. Kingweg 11 A Assen; Lauwers 21-23 Assen; Jhr de Jongestraat 17 Klazienaveen; Hoofdstraat 32 A Borger; Krimweg 11 Coevorden; Het Haagje 83 Hoogeveen; Raadhuisstraat 1 Zuidwolde; Tuinstraat 17 Assen; Beilerstraat 205 Assen; Brinkstraat 4 Assen; Waanderweg 200 Emmen</t>
  </si>
  <si>
    <t>01-01-2000/01-01-2003</t>
  </si>
  <si>
    <t>01-01-2003/01-01-2006</t>
  </si>
  <si>
    <t>Contractnummer 028489</t>
  </si>
  <si>
    <t>ABN Amro 57 07 05 440; Rabobank 16 22 04 132; ING Bank 65 18 90 320</t>
  </si>
  <si>
    <t>Kamminga Bedrijfsmakelaars; Vestiging Groningen; Oude Boteringestraat 75; Postbus 246; 9700 AE Groningen; Telefoon (050) 365 58 88; Fax (050) 365 58 00; Email bedrijfsmakelaars@kamminga.nl</t>
  </si>
  <si>
    <t>Referentie ADC/05042002/6099/AWV; Contractnummer 0500373 (2008)</t>
  </si>
  <si>
    <t>Contractnummer 020898</t>
  </si>
  <si>
    <t>De initiële kosten voor Technisch Beheer bedragen € 7.305,-. De jaarlijkse kosten voor de implementatiefase bedragen voor een enkele server € 25.000 en voor een geclusterde server € 30.458. De jaarlijkse kosten voor de implementatiefase bedragen voor een enkele server € 34.417 en voor een geclusterde server € 41.872. Voor extra werkzaamheden buiten de SLA wordt binnen kantoortijd (ma t/m vr 09.00-17.00 muv zon- en feestdagen) € 100,- in rekening gebracht; Buiten kantoortijd (alles  buiten kantoortijden: tarief 150% muv zon- en feestdagen); Buiten kantoortijd (zon- en feestdagen: tarief 200%)</t>
  </si>
  <si>
    <t>De jaarlijkse indexering bedraagt 4%.</t>
  </si>
  <si>
    <t>Prijs wordt in het contract vermeld in guldens!!!!!</t>
  </si>
  <si>
    <t>Fortis Bank 63 06 03 405</t>
  </si>
  <si>
    <t>Er is verzocht het huurcontract van objecten te verlengen tot 01-07-2008</t>
  </si>
  <si>
    <t>dhr. Michel Jansen</t>
  </si>
  <si>
    <t>Ventus Vastgoed Beheer B.V.; Postbus 217; 6660 AE Elst; Telefoon 0481 - 261 666; Fax 0481 - 361 667; Email info@ventusvgb.nl (Voorheen Ace Holland)</t>
  </si>
  <si>
    <t>Weergegeven kosten zijn de kosten per 01-09-2005. Betreft enkel de huurkosten, dus niet inclusief de servicekosten</t>
  </si>
  <si>
    <t>VELD_KOSTENSOORT</t>
  </si>
  <si>
    <t>Bedrijfsafval (vertrouwelijk papier)</t>
  </si>
  <si>
    <t>Bedrijfsafval (karton)</t>
  </si>
  <si>
    <t>Verkoopovereenkomst</t>
  </si>
  <si>
    <t>D07.001602</t>
  </si>
  <si>
    <t>Referentie 7/03/018/TM</t>
  </si>
  <si>
    <t>Oxperts Consultancy; Appelaarseweg 47; 4793 RL Fijnaart; Telefoon 0168 46 35 05; Email info@oxpertsconsultancy.com</t>
  </si>
  <si>
    <t>Ondertekend door Ir. Drs. A.J.J. Meuleman (Directeur)</t>
  </si>
  <si>
    <t>Koopprijs is € 10.200</t>
  </si>
  <si>
    <t>De betaling van de koopsom vindt plaats via de notaris bij het passeren van de akte van levering. Verkoopster stemt er mee in dat de notaris de koopsom onder zich houdt, totdat zeker is dat de onder 1 genoemde onroerende zaak met opstal geleverd wordt vrij van beslagen en inschrijvingen</t>
  </si>
  <si>
    <t>F. van Lanschot 22 65 86 979</t>
  </si>
  <si>
    <t>Verkoop grond Schapendrift Norg</t>
  </si>
  <si>
    <t>D10.000642</t>
  </si>
  <si>
    <t>Prijs voor de koop bedraagt € 365,- per fax</t>
  </si>
  <si>
    <t>Koop fax</t>
  </si>
  <si>
    <t>D10.000660</t>
  </si>
  <si>
    <t>Referentie 82/FvV/011209/regiopolitiekorps</t>
  </si>
  <si>
    <t>Gom Schoonhouden B.V.; Postbus 144; 3100 AC Schiedam</t>
  </si>
  <si>
    <t>Ondertekend door R.J. Alsema (Algemeen Directeur)</t>
  </si>
  <si>
    <t>Schoonmaak t.b.v. Gelderland-Midden en Gelderland-Zuid</t>
  </si>
  <si>
    <t>Betreft waalvlamovereenkomst. Politie Drenthe treed binnen deze overeenkomst op als beheerskorps. Het contract is dus niet op korps Drenthe van toepassing. Voor meer info: Marcel Prijs</t>
  </si>
  <si>
    <t>Waakvlamovereenkomst</t>
  </si>
  <si>
    <t>D10.000639</t>
  </si>
  <si>
    <t>Relatienummer 184978-01</t>
  </si>
  <si>
    <t>Roel Smit</t>
  </si>
  <si>
    <t xml:space="preserve">Security Monitoring Centre </t>
  </si>
  <si>
    <t>D10.000583</t>
  </si>
  <si>
    <t>ondertekend door dhr. Mr. H.W. Pannekoek (Burgemeester)</t>
  </si>
  <si>
    <t>Ondertekend door J.H.M. van den Bergh</t>
  </si>
  <si>
    <t>De huursom dient jaarlijks bij vooruitbetaling te worden voldaan voor 1 december</t>
  </si>
  <si>
    <t>Huur Burgemeester Lagroweg, Eelde</t>
  </si>
  <si>
    <t>Ondertekend door Ir. M.J. Olierook (Meetkundige dienst)</t>
  </si>
  <si>
    <t>Ondertekend door Ph. A. Deierkauf (Meldkamer Drenthe)</t>
  </si>
  <si>
    <t>Apparatuuropstelling Data Mobilofonie Systeem</t>
  </si>
  <si>
    <t>Rijkswaterstaat Meetkundige Dienst; Afdeling Financiële Administratie; Postbus 5023; 2600 GA Delft</t>
  </si>
  <si>
    <t>Nummer 90003043</t>
  </si>
  <si>
    <t>Jolanda Doreleijers (Contractverwerking); Telefoon 040 - 223 23 53</t>
  </si>
  <si>
    <t>Kenmerk 99507/LP</t>
  </si>
  <si>
    <t>A. Hoekstra; Telefoon 070 - 30 68 611 of 06 - 22 19 73 41</t>
  </si>
  <si>
    <t>Ondertekend door drs. R.W. Munniksma (Burgemeester)</t>
  </si>
  <si>
    <t>Contactpersoon Arie Kant (Senior Projectleider); Telefoon (010) 457 35 73; Email a.c.kant@kpn.com &amp; Helpdesk service BRS; Telefoon (010) 457 80 18; Fax (010) 457 43 38 &amp; Dhr. W.M. de Rijke (Commercieel verantwoordelijke); Telefoon (010) 457 80 68; Fax (010) 457 22 39</t>
  </si>
  <si>
    <t>Contactpersoon R. Huizing; Telefoon (0592) 36 13 45; Fax (0592) 31 01 92</t>
  </si>
  <si>
    <t>Mobiele communicatie</t>
  </si>
  <si>
    <t>Betaling dient in ieder geval binnen 30 dagen na factuur te geschieden</t>
  </si>
  <si>
    <t>Weergegeven kosten volgens prijspeil 2002 en exclusief BTW.</t>
  </si>
  <si>
    <t>primulastraat 2, Nieuw Buinen</t>
  </si>
  <si>
    <t>kijlweg 1, Emmer Compascuum</t>
  </si>
  <si>
    <t>hoofdstraat 16, Westerbork</t>
  </si>
  <si>
    <t>raadhuisstraat 15, Peize</t>
  </si>
  <si>
    <t>hoofdweg 24, Smilde</t>
  </si>
  <si>
    <t>brink 4 c-d, Diever</t>
  </si>
  <si>
    <t>brink 4a, Diever</t>
  </si>
  <si>
    <t>G. Nienhuis</t>
  </si>
  <si>
    <t>Prijs betreft de prijs bij aanvang van het contract voor 60 stuks overall pol/kat à € 0,26</t>
  </si>
  <si>
    <t>D09.002967</t>
  </si>
  <si>
    <t>D09.002968</t>
  </si>
  <si>
    <t>D09.002975</t>
  </si>
  <si>
    <t>Beschreven kosten is het bedrag dat Regiopolitie Drenthe jaarlijks dient te betalen aan de gemeente Aa en Hunze, welk bedrag voor de eerste keer in het jaar 2005 en vervolgens om de vijf jaar in nader overleg en naar de eigendomsverhouding van het politiebureau en gemeentehuis aan de hand van de gemiddelde jaarlijkse kosten wordt herzien.</t>
  </si>
  <si>
    <t>Periodieke bedragen worden per maand gefactureerd, tenzij een jaarcontract is afgesloten. Betalingen voor de service-overeenkomsten gaan in op de 1e maand van het Protocol van Oplevering.</t>
  </si>
  <si>
    <t>D07.000056; D07.000136</t>
  </si>
  <si>
    <t>D07.001856; D08.000760 (wijziging)</t>
  </si>
  <si>
    <t>Klantnummer 19561</t>
  </si>
  <si>
    <t>Klantnummer 19610</t>
  </si>
  <si>
    <t>D09.001636</t>
  </si>
  <si>
    <t>D09.002363</t>
  </si>
  <si>
    <t>D09.002364</t>
  </si>
  <si>
    <t>Voor het jaar 2010 bedraagt het profiel gasaansluitlocaties (kleinverbruik) 16,829 € ct./m3. De weergegeven kosten zijn dan ook op deze kostprijs gebaseerd.</t>
  </si>
  <si>
    <t>E. de Groot (Account Manager)</t>
  </si>
  <si>
    <t>Contractnummer 60731; Installatienummer 311240062</t>
  </si>
  <si>
    <t>Contractnummer 60731; Installatienummer 311240076</t>
  </si>
  <si>
    <t>De weergegeven kosten betreffen de kosten voor huur per maand voor 4 stuks à € 30,15, bij aanvang van de overeenkomst</t>
  </si>
  <si>
    <t>D09.002039</t>
  </si>
  <si>
    <t>D09.002296; D09.002297; D09.002298; D09.002306; D09.002311</t>
  </si>
  <si>
    <t>D09.002320</t>
  </si>
  <si>
    <t>Century Auto Lease B.V.; Handelsweg 16 B; 9482 WE Tynaarlo; Postbus 45; 9489 AA Vries; Telefoon (050) 853 72 00; Fax (050) 853 72 22; Email centuryautolease@century.nl</t>
  </si>
  <si>
    <t>Contactpersoon E.J. Dijkstra</t>
  </si>
  <si>
    <t>Maand</t>
  </si>
  <si>
    <t>De totaal leaseprijs per kilometer in cent bedraagt € 8,42</t>
  </si>
  <si>
    <t>Auto lease</t>
  </si>
  <si>
    <t>Project spraaknetwerk fase 1 en 2</t>
  </si>
  <si>
    <t>Proost &amp; Brandt B.V.; Postbus 5; 1110 AA Diemen; Stammerkamp 1 Diemen; Telefoon 020 569 00 00; Fax 020 569 01 99; Email pb.alg@proost.nl</t>
  </si>
  <si>
    <t>Ondertekend door dhr. H.J. Jonk</t>
  </si>
  <si>
    <t>Voor betaling zijn de Algemene Rijksinkoopvoorwaarden (ARIV 1993) van toepassing</t>
  </si>
  <si>
    <t>Fortis Bank 21 35 35 408</t>
  </si>
  <si>
    <t>Ondertekend door P.J. van Zunderd (Korpschef); H.W.M. Schoof (Beheerder KLPD)</t>
  </si>
  <si>
    <t>Kosten dienen te worden voldaan voor aanvang van elke maand</t>
  </si>
  <si>
    <t>Fortis Bank 64 44 61 160; Postbank 10 22 961</t>
  </si>
  <si>
    <t>ABN Amro 57 07 05 440; Rabobank 16 22 04 132; ING Bank 65 18 90 332</t>
  </si>
  <si>
    <t>ABN Amro 57 07 05 440; Rabobank 16 22 04 132; ING Bank 65 18 90 333</t>
  </si>
  <si>
    <t>ABN Amro 57 07 05 440; Rabobank 16 22 04 132; ING Bank 65 18 90 334</t>
  </si>
  <si>
    <t>Kenmerk RC/KdJ/04/05521</t>
  </si>
  <si>
    <t>Contractnummer 2005091</t>
  </si>
  <si>
    <t>Software Spectrum; Laan van Westenenk 144; 7300 AA Apeldoorn</t>
  </si>
  <si>
    <t>Kenteken 54-TF-GG; Begin kilomterstand 15; Meldcode 9352; Jaarkilometrage 65.000; Totaal kilometrage 151.667</t>
  </si>
  <si>
    <t>Mediacontract</t>
  </si>
  <si>
    <t>Overeenkomstnummer 463011; Relatienummer 55823; Mantelnummer 1900</t>
  </si>
  <si>
    <t>De weergegeven kosten betreffen de kosten bij aanvang van de overeenkomst.</t>
  </si>
  <si>
    <t>Ministerie van Binnenlandse Zaken</t>
  </si>
  <si>
    <t xml:space="preserve">Grootkeuken-apparatuur </t>
  </si>
  <si>
    <t>KTL Installatietechniek; Rouaanstraat 3; Postbus 9478; 9703 LR Groningen; Telefoon 050 599 49 95; Fax 050 - 318 72 97</t>
  </si>
  <si>
    <t>Betaling dient te geschieden binnen 30 dagen na factuurdatum</t>
  </si>
  <si>
    <t>C.H. Postema; Doorkiesnummer 050 - 599 49 77</t>
  </si>
  <si>
    <t>Jaarlijk onderhoud</t>
  </si>
  <si>
    <t>Tandarts L. van der Meulen; Lauwers 4 A; 9405 BL Assen; Telefoon 0592 354 054; Fax 0592 398 968; Email info@tandzorgassen</t>
  </si>
  <si>
    <t>L. van der Meulen</t>
  </si>
  <si>
    <t>Susanna Testini (Contractbeheer)</t>
  </si>
  <si>
    <t>De weergegeven kosten per maand is de leaseprijs incl. brandstof. De totaal leaseprijs per kilometer in cent bedraagt € 11,01</t>
  </si>
  <si>
    <t>Contractnummer 00171</t>
  </si>
  <si>
    <t>A. de Boer Groentotaal; Hoofdvaartweg 104; 9406 XD Assen; Telefoon (0592) 399090; Fax (0592) 398686</t>
  </si>
  <si>
    <t>Rabobank 30 28 06 865</t>
  </si>
  <si>
    <t>Corporate Software; Laan van Westenenk 144; 7336 AV Apeldoorn</t>
  </si>
  <si>
    <t>0114</t>
  </si>
  <si>
    <t>0285</t>
  </si>
  <si>
    <t>0161</t>
  </si>
  <si>
    <t>0462</t>
  </si>
  <si>
    <t>0687</t>
  </si>
  <si>
    <t>0144</t>
  </si>
  <si>
    <t>0283</t>
  </si>
  <si>
    <t>0273</t>
  </si>
  <si>
    <t>0250</t>
  </si>
  <si>
    <t>0718</t>
  </si>
  <si>
    <t>0694</t>
  </si>
  <si>
    <t>0704</t>
  </si>
  <si>
    <t>0019</t>
  </si>
  <si>
    <t>0551</t>
  </si>
  <si>
    <t>0362</t>
  </si>
  <si>
    <t>0703</t>
  </si>
  <si>
    <t>0025</t>
  </si>
  <si>
    <t>0609</t>
  </si>
  <si>
    <t>0516</t>
  </si>
  <si>
    <t>0095</t>
  </si>
  <si>
    <t>0353</t>
  </si>
  <si>
    <t>0237</t>
  </si>
  <si>
    <t>0244</t>
  </si>
  <si>
    <t>0706</t>
  </si>
  <si>
    <t>0714</t>
  </si>
  <si>
    <t>0639</t>
  </si>
  <si>
    <t>0640</t>
  </si>
  <si>
    <t>0641</t>
  </si>
  <si>
    <t>0642</t>
  </si>
  <si>
    <t>0643</t>
  </si>
  <si>
    <t>0644</t>
  </si>
  <si>
    <t>0645</t>
  </si>
  <si>
    <t>0646</t>
  </si>
  <si>
    <t>0647</t>
  </si>
  <si>
    <t>0648</t>
  </si>
  <si>
    <t>0649</t>
  </si>
  <si>
    <t>0650</t>
  </si>
  <si>
    <t>0651</t>
  </si>
  <si>
    <t>0652</t>
  </si>
  <si>
    <t>0653</t>
  </si>
  <si>
    <t>0654</t>
  </si>
  <si>
    <t>0655</t>
  </si>
  <si>
    <t>0656</t>
  </si>
  <si>
    <t>0657</t>
  </si>
  <si>
    <t>0632</t>
  </si>
  <si>
    <t>Overeenkomstnummer 072703</t>
  </si>
  <si>
    <t>Overeenkomstnummer 073703</t>
  </si>
  <si>
    <t>Ajax-Chubb Brandbeveiliging; Cruquiusweg 118; 1019 AK Amsterdam; Postbus 94404; 1090 GK Amsterdam; Telefoon 020 - 5909 500; Fax 020 - 5909 599; Email info@ajaxfire.nl</t>
  </si>
  <si>
    <t>Ondertekend door H. Seinstra (Contractbeheer)</t>
  </si>
  <si>
    <t>Weergegeven prijs is prijspeil van 2008 en excl. BTW</t>
  </si>
  <si>
    <t>ABN Amro 46 74 04 720</t>
  </si>
  <si>
    <t>Onderhoud blusgasinstallatie</t>
  </si>
  <si>
    <t>Eenmaal per jaar</t>
  </si>
  <si>
    <t>De brandmeldinstallatie bestaat uit 1 brandmeldcentrale (type Integral-C), 4 optische rookmelders (type SSD521), 1 hand activering (type WY4001/C), 2 nevenindicators (type RAL 720), 1 alarmgever (type Vantage), 2 flitslichten (type Rood 5W), 1 elektrische activering (type B0442)</t>
  </si>
  <si>
    <t>De blusgasinstallatie bestaat uit 4 argoncilinders, 1 elektrische activering B0442 EM</t>
  </si>
  <si>
    <t>D10.000500; D09.002108</t>
  </si>
  <si>
    <t>D08.006174; D09.001921</t>
  </si>
  <si>
    <t>D09.002111</t>
  </si>
  <si>
    <t>Kenmerk JH/S0901003; Projectnummer 175467</t>
  </si>
  <si>
    <t>Zwart Techniek B.V.; Postbus 546; 1970 AM Ijmuiden; Middenhavenstraat 76; 1976 CM Ijmuiden; Telefoon 0255 53 03 04; Fax 0255 52 15 87; Email info@zwartijmuiden.nl</t>
  </si>
  <si>
    <t>Ondertekend door J.H.M. Huits</t>
  </si>
  <si>
    <t>GTI Installatietechniek Noord B.V.</t>
  </si>
  <si>
    <t>0270</t>
  </si>
  <si>
    <t>0259</t>
  </si>
  <si>
    <t>0261</t>
  </si>
  <si>
    <t>0272</t>
  </si>
  <si>
    <t>0267</t>
  </si>
  <si>
    <t>0266</t>
  </si>
  <si>
    <t>0716</t>
  </si>
  <si>
    <t>0553</t>
  </si>
  <si>
    <t>0332</t>
  </si>
  <si>
    <t>0037</t>
  </si>
  <si>
    <t>0622</t>
  </si>
  <si>
    <t>0664</t>
  </si>
  <si>
    <t>0606</t>
  </si>
  <si>
    <t>0123</t>
  </si>
  <si>
    <t>0469</t>
  </si>
  <si>
    <t>0471</t>
  </si>
  <si>
    <t>0470</t>
  </si>
  <si>
    <t>0635</t>
  </si>
  <si>
    <t>0465</t>
  </si>
  <si>
    <t>0466</t>
  </si>
  <si>
    <t>0468</t>
  </si>
  <si>
    <t>0467</t>
  </si>
  <si>
    <t>0464</t>
  </si>
  <si>
    <t>0463</t>
  </si>
  <si>
    <t>0472</t>
  </si>
  <si>
    <t>0179</t>
  </si>
  <si>
    <t>0507</t>
  </si>
  <si>
    <t>0510</t>
  </si>
  <si>
    <t>0501</t>
  </si>
  <si>
    <t>0511</t>
  </si>
  <si>
    <t>0506</t>
  </si>
  <si>
    <t>0512</t>
  </si>
  <si>
    <t>0502</t>
  </si>
  <si>
    <t>0422</t>
  </si>
  <si>
    <t>0505</t>
  </si>
  <si>
    <t>0509</t>
  </si>
  <si>
    <t>0503</t>
  </si>
  <si>
    <t>0504</t>
  </si>
  <si>
    <t>0500</t>
  </si>
  <si>
    <t>0508</t>
  </si>
  <si>
    <t>0612</t>
  </si>
  <si>
    <t>0668</t>
  </si>
  <si>
    <t>0181</t>
  </si>
  <si>
    <t>0705</t>
  </si>
  <si>
    <t>0085</t>
  </si>
  <si>
    <t>0070</t>
  </si>
  <si>
    <t>0081</t>
  </si>
  <si>
    <t>Weergegeven kosten betreft de huurvergoeding in 2009 per kwartaal, wat neerkomt op € 1.240,53 per jaar. Dit is exclusief de schoonmaakvergoeding van € 122,23 per kwartaal, € 488,91 per jaar.</t>
  </si>
  <si>
    <t>A.W. Snippe (Afdeling Dienstverlening); Telefoon (0593) 53 92 00; Anja Reuvers (Afdeling Accommodatiebeheer); Telefoon (0592) 539636</t>
  </si>
  <si>
    <t xml:space="preserve"> OK050218</t>
  </si>
  <si>
    <t xml:space="preserve"> S02122</t>
  </si>
  <si>
    <t xml:space="preserve"> S02148</t>
  </si>
  <si>
    <t xml:space="preserve"> S02333</t>
  </si>
  <si>
    <t xml:space="preserve"> 61752/411250430</t>
  </si>
  <si>
    <t xml:space="preserve"> 61752; Installatienummer 411250431</t>
  </si>
  <si>
    <t xml:space="preserve"> 61752; Installatienummer 411250432</t>
  </si>
  <si>
    <t xml:space="preserve"> 61752; Installatienummer 411250433</t>
  </si>
  <si>
    <t xml:space="preserve"> CD0218/411250407</t>
  </si>
  <si>
    <t xml:space="preserve"> CD0050/1241299</t>
  </si>
  <si>
    <t xml:space="preserve"> CD0049/211233582</t>
  </si>
  <si>
    <t xml:space="preserve"> CD0048/211233029</t>
  </si>
  <si>
    <t xml:space="preserve"> CD0048A; Installatienummer 211228296</t>
  </si>
  <si>
    <t xml:space="preserve"> 7092; 00027</t>
  </si>
  <si>
    <t xml:space="preserve"> HS06199-00</t>
  </si>
  <si>
    <t xml:space="preserve"> SC08-011101</t>
  </si>
  <si>
    <t xml:space="preserve"> O2000-634</t>
  </si>
  <si>
    <t xml:space="preserve"> B2007-210</t>
  </si>
  <si>
    <t xml:space="preserve"> B2002-013</t>
  </si>
  <si>
    <t xml:space="preserve"> O96236</t>
  </si>
  <si>
    <t xml:space="preserve"> O99525</t>
  </si>
  <si>
    <t xml:space="preserve"> B2007-187</t>
  </si>
  <si>
    <t xml:space="preserve"> 01209.1</t>
  </si>
  <si>
    <t xml:space="preserve"> KvKNL-20071126-0111</t>
  </si>
  <si>
    <t xml:space="preserve"> 40207827&amp; 40013284</t>
  </si>
  <si>
    <t xml:space="preserve"> ASN16005/0407/brs/sc01</t>
  </si>
  <si>
    <t xml:space="preserve"> DMS-OP-688</t>
  </si>
  <si>
    <t xml:space="preserve"> P0806-1900</t>
  </si>
  <si>
    <t xml:space="preserve"> CNT00487</t>
  </si>
  <si>
    <t xml:space="preserve"> CNT00752</t>
  </si>
  <si>
    <t xml:space="preserve"> CNT00160</t>
  </si>
  <si>
    <t xml:space="preserve"> 04301505-4; 04301505-5; 04301505-6</t>
  </si>
  <si>
    <t xml:space="preserve"> 04301505-1; 04301505-2; 04301505-3</t>
  </si>
  <si>
    <t xml:space="preserve"> 940501-001</t>
  </si>
  <si>
    <t>VELD__CONTRACTNUMMER_LEVERANCIER_NIEUW</t>
  </si>
  <si>
    <t xml:space="preserve"> GB/Sch</t>
  </si>
  <si>
    <t xml:space="preserve"> 113470-03</t>
  </si>
  <si>
    <t xml:space="preserve"> 113470-07</t>
  </si>
  <si>
    <t xml:space="preserve"> Ivh/15472</t>
  </si>
  <si>
    <t>OK050218</t>
  </si>
  <si>
    <t xml:space="preserve"> 504;  507</t>
  </si>
  <si>
    <t xml:space="preserve"> 90171;  510</t>
  </si>
  <si>
    <t xml:space="preserve"> 510;  501</t>
  </si>
  <si>
    <t xml:space="preserve"> 90171;  511</t>
  </si>
  <si>
    <t xml:space="preserve"> 508;  506</t>
  </si>
  <si>
    <t xml:space="preserve"> 90171;  512</t>
  </si>
  <si>
    <t xml:space="preserve"> 506;  502</t>
  </si>
  <si>
    <t xml:space="preserve"> 505;  505</t>
  </si>
  <si>
    <t xml:space="preserve"> 512;  509</t>
  </si>
  <si>
    <t xml:space="preserve"> 511;  179</t>
  </si>
  <si>
    <t xml:space="preserve"> 509;  503</t>
  </si>
  <si>
    <t xml:space="preserve"> 507;  504</t>
  </si>
  <si>
    <t xml:space="preserve"> 514;  500</t>
  </si>
  <si>
    <t xml:space="preserve"> 513;  508</t>
  </si>
  <si>
    <t xml:space="preserve"> RTA-080526-POTC</t>
  </si>
  <si>
    <t>10314-0</t>
  </si>
  <si>
    <t>CQ-NLIDJ01360</t>
  </si>
  <si>
    <t xml:space="preserve"> 941040/A</t>
  </si>
  <si>
    <t xml:space="preserve"> 781160-001</t>
  </si>
  <si>
    <t>AM/MB</t>
  </si>
  <si>
    <t xml:space="preserve"> GvP/AS/1127</t>
  </si>
  <si>
    <t xml:space="preserve"> EP/AvdB</t>
  </si>
  <si>
    <t xml:space="preserve"> AM/MB/2661</t>
  </si>
  <si>
    <t xml:space="preserve"> 24804/EP</t>
  </si>
  <si>
    <t xml:space="preserve"> GvP/AS/1129</t>
  </si>
  <si>
    <t xml:space="preserve"> AM/?</t>
  </si>
  <si>
    <t xml:space="preserve"> GvP/AS</t>
  </si>
  <si>
    <t xml:space="preserve"> AM/2248</t>
  </si>
  <si>
    <t xml:space="preserve"> ADC/05042002/6099/AWV;  0500373 (2008)</t>
  </si>
  <si>
    <t>01EZ38</t>
  </si>
  <si>
    <t xml:space="preserve"> BHC 92/181/BP</t>
  </si>
  <si>
    <t xml:space="preserve"> 1.2DD-1</t>
  </si>
  <si>
    <t xml:space="preserve"> BD-D-09824</t>
  </si>
  <si>
    <t xml:space="preserve"> Hbo/SvD/200208482</t>
  </si>
  <si>
    <t xml:space="preserve"> S02841;  8003360.001</t>
  </si>
  <si>
    <t xml:space="preserve"> S02859;  8003360.001</t>
  </si>
  <si>
    <t xml:space="preserve"> S02699;  8003360.001</t>
  </si>
  <si>
    <t xml:space="preserve"> S02701;  8003360.001</t>
  </si>
  <si>
    <t xml:space="preserve"> S02887;  8003360.001</t>
  </si>
  <si>
    <t xml:space="preserve"> RR/fl/01.0050</t>
  </si>
  <si>
    <t xml:space="preserve"> 6503/1021/LL</t>
  </si>
  <si>
    <t xml:space="preserve"> Q118S000957</t>
  </si>
  <si>
    <t xml:space="preserve"> HH/1070034-01 OHC</t>
  </si>
  <si>
    <t xml:space="preserve"> vSt/S</t>
  </si>
  <si>
    <t xml:space="preserve"> 2080435/3303</t>
  </si>
  <si>
    <t xml:space="preserve"> 358215/C1200-/CVB</t>
  </si>
  <si>
    <t xml:space="preserve"> CD0049</t>
  </si>
  <si>
    <t xml:space="preserve"> 1789; 358215/C1200/cvb</t>
  </si>
  <si>
    <t xml:space="preserve"> 60731A</t>
  </si>
  <si>
    <t xml:space="preserve"> CD0050</t>
  </si>
  <si>
    <t>CD0256</t>
  </si>
  <si>
    <t xml:space="preserve"> AC0255</t>
  </si>
  <si>
    <t>AC0461</t>
  </si>
  <si>
    <t xml:space="preserve"> 02.2111/mv</t>
  </si>
  <si>
    <t xml:space="preserve">  99/149</t>
  </si>
  <si>
    <t xml:space="preserve"> 100117577 en 100117576</t>
  </si>
  <si>
    <t xml:space="preserve"> EA92 II</t>
  </si>
  <si>
    <t xml:space="preserve"> EA92 I</t>
  </si>
  <si>
    <t>Ekc-06-01109</t>
  </si>
  <si>
    <t xml:space="preserve"> 01.1409A/CATV.JR</t>
  </si>
  <si>
    <t xml:space="preserve"> 01042004(a)</t>
  </si>
  <si>
    <t xml:space="preserve"> 0301024/NB</t>
  </si>
  <si>
    <t>B 15241/0001</t>
  </si>
  <si>
    <t xml:space="preserve"> 29755/0001</t>
  </si>
  <si>
    <t xml:space="preserve"> 14891/0002</t>
  </si>
  <si>
    <t xml:space="preserve"> 23646/0002</t>
  </si>
  <si>
    <t xml:space="preserve"> 31294/0001</t>
  </si>
  <si>
    <t xml:space="preserve"> 25031/0002</t>
  </si>
  <si>
    <t xml:space="preserve"> 06/1763</t>
  </si>
  <si>
    <t xml:space="preserve"> SCL05/714</t>
  </si>
  <si>
    <t xml:space="preserve"> G/63621068</t>
  </si>
  <si>
    <t xml:space="preserve"> 82/FvV/011209/regiopolitiekorps</t>
  </si>
  <si>
    <t xml:space="preserve"> 907-A-04-AB</t>
  </si>
  <si>
    <t xml:space="preserve"> U201.2006.12.00738ov; 321433; 002-340</t>
  </si>
  <si>
    <t>K168085</t>
  </si>
  <si>
    <t xml:space="preserve"> OES-2010-072-14-APB001</t>
  </si>
  <si>
    <t xml:space="preserve"> V680002210 </t>
  </si>
  <si>
    <t xml:space="preserve">  V680002290 </t>
  </si>
  <si>
    <t xml:space="preserve"> HHS/HdB/145808</t>
  </si>
  <si>
    <t xml:space="preserve"> 05-240904-0004</t>
  </si>
  <si>
    <t xml:space="preserve"> 20021113B1246/RvO/bvp</t>
  </si>
  <si>
    <t xml:space="preserve"> 04au003267/Rdi/Pbe</t>
  </si>
  <si>
    <t xml:space="preserve"> C04.1386.00</t>
  </si>
  <si>
    <t xml:space="preserve"> 07cbdu0070 </t>
  </si>
  <si>
    <t xml:space="preserve"> 05 0801</t>
  </si>
  <si>
    <t xml:space="preserve"> 5524154;  15055</t>
  </si>
  <si>
    <t xml:space="preserve"> 0906/980183.01</t>
  </si>
  <si>
    <t xml:space="preserve"> CC/183729/EV;  10231</t>
  </si>
  <si>
    <t xml:space="preserve"> CC/183729/EV;  10230</t>
  </si>
  <si>
    <t xml:space="preserve"> CC/183729/EV;  10229</t>
  </si>
  <si>
    <t xml:space="preserve"> CC/183729/EV;  10225</t>
  </si>
  <si>
    <t xml:space="preserve"> CC/183729/EV;  10226</t>
  </si>
  <si>
    <t xml:space="preserve"> CC/183729/EV;  10224</t>
  </si>
  <si>
    <t xml:space="preserve"> 2008/NO/0722/MWGJH</t>
  </si>
  <si>
    <t xml:space="preserve"> 2007/FGDF/SS/0672/ss</t>
  </si>
  <si>
    <t xml:space="preserve"> 2007/NO/0324/MW/EdG</t>
  </si>
  <si>
    <t xml:space="preserve"> 60.A.2372</t>
  </si>
  <si>
    <t xml:space="preserve"> KCS-LOG 09-4290</t>
  </si>
  <si>
    <t xml:space="preserve"> CZ1844.96</t>
  </si>
  <si>
    <t xml:space="preserve"> Addendum OT2000 / KPN</t>
  </si>
  <si>
    <t xml:space="preserve"> RPD12003</t>
  </si>
  <si>
    <t xml:space="preserve"> SB2-106901/28</t>
  </si>
  <si>
    <t xml:space="preserve"> rpdsmf/bb/1301</t>
  </si>
  <si>
    <t xml:space="preserve"> KPN3104037</t>
  </si>
  <si>
    <t xml:space="preserve"> SC5-10691/0186</t>
  </si>
  <si>
    <t xml:space="preserve"> UGL/99542</t>
  </si>
  <si>
    <t>D09.002229</t>
  </si>
  <si>
    <t>D09.002232</t>
  </si>
  <si>
    <t>D09.002233</t>
  </si>
  <si>
    <t>D09.002234</t>
  </si>
  <si>
    <t>D09.002235</t>
  </si>
  <si>
    <t>D09.002236</t>
  </si>
  <si>
    <t>D09.002237</t>
  </si>
  <si>
    <t>D09.002238</t>
  </si>
  <si>
    <t>D09.002240</t>
  </si>
  <si>
    <t>D09.002241</t>
  </si>
  <si>
    <t>D09.002242</t>
  </si>
  <si>
    <t>Koopcontract wijkbureau Zuidwolde</t>
  </si>
  <si>
    <t>Vergoeding USAR 2003</t>
  </si>
  <si>
    <t>Nvt</t>
  </si>
  <si>
    <t>Anne Marie Gorel (After Sales &amp; Service, Binnendienst); Telefoon 053 573 03 02; Fax 053 573 03 55</t>
  </si>
  <si>
    <t>Kenteken 57-XN-FV; Begin kilometerstand 15; Meldcode 8649; Jaarkilometrage 70.000; Totaal kilometrage 151.667</t>
  </si>
  <si>
    <t>Kenteken 40-HGV-1; Jaarkilometrage 25.000; BPM Vrij Nee;; Kentekendatum deel 1 16-12-2008; Begin kilometerstand 15; Chassisnummer WVWZZZ9NZ9Y101200</t>
  </si>
  <si>
    <t>Kenteken 80-XN-PB; Begin kilometerstand 15; Meldcode 1808; Jaarkilometrage 100.000; Totaal kilometrage 233.333</t>
  </si>
  <si>
    <t>Ondertekend door A.J. Prins (Commercieel Directeur)</t>
  </si>
  <si>
    <t>Ondertekend door C.J. Heijsman (Directeur In-Pact Politie Adviescentrum)</t>
  </si>
  <si>
    <t>In het contract worden de kosten nog vermeld in guldens!!!! De prijsaanpassing van 2008 (D07.002424) laat zien dat het tarief voor de digitale loonaangifte verhoogd is met € 0,065 per aangifte.</t>
  </si>
  <si>
    <t>HRM- en salarisdiensten</t>
  </si>
  <si>
    <t>Stichting De Tippe; Wilderapels 5; 8381 CH Vledder; Telefoon 0521 - 38 18 39</t>
  </si>
  <si>
    <t>J. Voorstok (Penningmeester)</t>
  </si>
  <si>
    <t>De weergegeven kosten zijn de kosten per 01-01-2007</t>
  </si>
  <si>
    <t>36 58 52 430</t>
  </si>
  <si>
    <t>D09.002942; D10.000501</t>
  </si>
  <si>
    <t>Contractnummer 8956 (oud); Kenmerk V680002210 (nieuw)</t>
  </si>
  <si>
    <t>Saskia van der Neut</t>
  </si>
  <si>
    <t>De volgende kosten zijn in het contract inbegrepen: arbeidsloon periodieke inspectie, voorrijkosten periodieke inspectie, reistijd periodieke inspectie, gebruik smeermiddelen tijdens periodieke inspectie, opstellen schaderapportage, het invoeren van gegevens van de te controleren installaties in het geautomatiseerde systeem, een korting van 10% op de gebruikte materialen tijdens onderhoud- en storingsbezoeken. De volgende kosten worden in rekening gebracht: arbeidsloon in verband met vervangen van onderdelen op basis van nacalculatie tegen de daarvoor geldende tarieven, de kosten van kleine onderdelen tot een bedrag van € 175,00 zonder dat daar van tevoren overleg voor nodig dient te zijn, kosten hoogwerker indien noodzakelijk</t>
  </si>
  <si>
    <t>1x per jaar in de maand maart</t>
  </si>
  <si>
    <t>D09.003033; D10.000443</t>
  </si>
  <si>
    <t>Contractnummer 9833 (oud); Kenmerk V680002290 (nieuw)</t>
  </si>
  <si>
    <t>Prijs zoals vermeld in de overeenkomst</t>
  </si>
  <si>
    <t>Betaling dient zonder enige korting of verreking te geschieden binnen 14 dagen na factuurdatum. Deze termijn is de fatale termijn</t>
  </si>
  <si>
    <t>Douwe Egberts Coffee Systems Nederland B.V.; Vleutensevaart 100; 3532 AD Utrecht; 3500 CA Utrecht; Telefoon (030) 297 70 00; Fax (030) 297 84 00</t>
  </si>
  <si>
    <t>C. van Bragt; Telefoon 030 - 297 88 30; Fax 030 - 297 84 00; Email cvanbragt@decs.nl</t>
  </si>
  <si>
    <t>Overeenkomstnummer 1789; Raamovereenkomst Interregionaal Overleg 358215/C1200/cvb</t>
  </si>
  <si>
    <t>Prijs is de te betalen netto prijs per stuk/jaar, bestaande uit Cafitesse 120 € 316,00 en Everpure filter € 64,00</t>
  </si>
  <si>
    <t>De huurprijs dient per kwartaal bij vooruitbetaling aan DECS te worden voldaan door middel van automatische incasso, tenzij anders overeengekomen</t>
  </si>
  <si>
    <t>Projectnummer 99/258; Mantelovereenkomst 99/149</t>
  </si>
  <si>
    <t>I Rademaker (Project Engineer Divisie Veiligheid &amp; Milieu Afdeling Glas- en Branddetectie)</t>
  </si>
  <si>
    <t>D09.002243</t>
  </si>
  <si>
    <t>D09.002245</t>
  </si>
  <si>
    <t>D09.002247</t>
  </si>
  <si>
    <t>D09.002248</t>
  </si>
  <si>
    <t>D09.002249</t>
  </si>
  <si>
    <t>D09.002251</t>
  </si>
  <si>
    <t>D09.002252</t>
  </si>
  <si>
    <t>D09.002253</t>
  </si>
  <si>
    <t>D09.002254</t>
  </si>
  <si>
    <t>D09.002256</t>
  </si>
  <si>
    <t>D09.002257</t>
  </si>
  <si>
    <t>D09.002258</t>
  </si>
  <si>
    <t>D09.002259</t>
  </si>
  <si>
    <t>D09.002260</t>
  </si>
  <si>
    <t>D09.002261</t>
  </si>
  <si>
    <t>Weergegeven kosten zijn de kosten voor de periode 1 januari tot en met 31 december 2004.</t>
  </si>
  <si>
    <t>Huur Brink 1 Norg</t>
  </si>
  <si>
    <t>Overeenkomstnummer 02.2111/mv</t>
  </si>
  <si>
    <t>dhr. J. Winters</t>
  </si>
  <si>
    <t>Ondertekend door S. De Ruijter (Verkoop Binnendienst)</t>
  </si>
  <si>
    <t>Cewaco; Postbus 278; 9400 AG Assen; W.A. Scholtenstraat 22; 9403 AK Assen; Telefoon (0592) 37 89 11; Fax (0592) 37 82 78</t>
  </si>
  <si>
    <t>Gemeente Borger-Odoorn; Hoofdstraat 50; 7875 AD Exloo; Postbus 3; 7875 ZG Exloo; Telefoon (0591) 53 53 53; Fax (0591) 53 53 99; Email gemeente@borger-odoorn.nl</t>
  </si>
  <si>
    <t>Groen &amp; Bloem; Norgerweg 211; 9497 TC Donderen; Telefoon 0592-559256; Fax 0592-559474</t>
  </si>
  <si>
    <t>ABN Amro 57 07 05 440; Rabobank 16 22 04 132; ING Bank 65 18 90 335</t>
  </si>
  <si>
    <t>42 65 34 598</t>
  </si>
  <si>
    <t>43 65 34 598</t>
  </si>
  <si>
    <t>Leo de Haas TV Producties B.V.; Postbus 20103; 7302 HC Apeldoorn</t>
  </si>
  <si>
    <t xml:space="preserve">Shifra Poot </t>
  </si>
  <si>
    <t>Dana Kragten</t>
  </si>
  <si>
    <t xml:space="preserve">Beeld- en geluidsopnamen </t>
  </si>
  <si>
    <t>E.J. Dijkstra</t>
  </si>
  <si>
    <t>Huur 4 extra parkeerplaatsen, gemeentehuis Vries</t>
  </si>
  <si>
    <t>Bruikleen overeenkomst Koffieautomaat</t>
  </si>
  <si>
    <t>Overeenkomst Objectbeveiling</t>
  </si>
  <si>
    <t>Tariefaanpassing</t>
  </si>
  <si>
    <t>wasovereenkomst</t>
  </si>
  <si>
    <t>Teo Mintjes</t>
  </si>
  <si>
    <t>C.J. Slump</t>
  </si>
  <si>
    <t>Aansluiting nieuwbouw</t>
  </si>
  <si>
    <t>Opslag inbeslaggenomen voertuigen</t>
  </si>
  <si>
    <t>L. Gussenhoven</t>
  </si>
  <si>
    <t>offerte software</t>
  </si>
  <si>
    <t>C2000</t>
  </si>
  <si>
    <t>C2000-SCL politielocatie Vries</t>
  </si>
  <si>
    <t>js van der ploeg</t>
  </si>
  <si>
    <t>Licentievergoeding van Dale Woordenboek</t>
  </si>
  <si>
    <t>contract Balkengracht 3 te Assen</t>
  </si>
  <si>
    <t>Planon</t>
  </si>
  <si>
    <t>Terreinbeveiliging Griendtsveenweg 5</t>
  </si>
  <si>
    <t>Wekelijks bloemstuk</t>
  </si>
  <si>
    <t>Sevicecontract brailleleesregel</t>
  </si>
  <si>
    <t>Premie AVB</t>
  </si>
  <si>
    <t>ndien er een onderhoudscontract is afgesloten worden bij storingen de volgende tarieven gehanteerd storing tijdens kantooruren aantal kilometers incl. reistijd tot een maximum van € 61,88 en storing buiten kantoor uren € 61,88. Betaling dient zonder enige korting of verreking te geschieden binnen 14 dagen na factuurdatum. Deze termijn is een fatale termijn</t>
  </si>
  <si>
    <t>ABN Amro 57 07 05 440; Rabobank 16 22 04 132; ING Bank 65 18 90 306</t>
  </si>
  <si>
    <t>ABN Amro 57 07 05 440; Rabobank 16 22 04 132; ING Bank 65 18 90 307</t>
  </si>
  <si>
    <t>ABN Amro 57 07 05 440; Rabobank 16 22 04 132; ING Bank 65 18 90 308</t>
  </si>
  <si>
    <t>ABN Amro 57 07 05 440; Rabobank 16 22 04 132; ING Bank 65 18 90 309</t>
  </si>
  <si>
    <t>ABN Amro 57 07 05 440; Rabobank 16 22 04 132; ING Bank 65 18 90 310</t>
  </si>
  <si>
    <t>ABN Amro 57 07 05 440; Rabobank 16 22 04 132; ING Bank 65 18 90 311</t>
  </si>
  <si>
    <t>ABN Amro 57 07 05 440; Rabobank 16 22 04 132; ING Bank 65 18 90 312</t>
  </si>
  <si>
    <t>ABN Amro 57 07 05 440; Rabobank 16 22 04 132; ING Bank 65 18 90 313</t>
  </si>
  <si>
    <t>ABN Amro 57 07 05 440; Rabobank 16 22 04 132; ING Bank 65 18 90 314</t>
  </si>
  <si>
    <t>ABN Amro 57 07 05 440; Rabobank 16 22 04 132; ING Bank 65 18 90 315</t>
  </si>
  <si>
    <t>ABN Amro 57 07 05 440; Rabobank 16 22 04 132; ING Bank 65 18 90 316</t>
  </si>
  <si>
    <t>ABN Amro 57 07 05 440; Rabobank 16 22 04 132; ING Bank 65 18 90 317</t>
  </si>
  <si>
    <t>ABN Amro 57 07 05 440; Rabobank 16 22 04 132; ING Bank 65 18 90 318</t>
  </si>
  <si>
    <t>ABN Amro 57 07 05 440; Rabobank 16 22 04 132; ING Bank 65 18 90 319</t>
  </si>
  <si>
    <t>De weergegeven kosten betreft de leaseprijs incl. brandstof. De totale leaseprijs per kilomter in cent bedraag € 10,92.</t>
  </si>
  <si>
    <t>05BL0021</t>
  </si>
  <si>
    <t>Heras Nederland B.V.; Bedrijvenweg 1; 5688 XH Oirschot; Postbus 30; 5688 ZG Oirschot; Telefoon 0900 - 202 04 99; Fax 0900 - 202 45 50; Email service@heras.nl</t>
  </si>
  <si>
    <t>Monique Mutsaers (Commercieel medewerker contracten); Telefoon +31 (0)900 202 04 99; Fax +31 (0)900 202 45 50; Email m.mutsaers@heras.nl</t>
  </si>
  <si>
    <t>R. Smit; A. Schut</t>
  </si>
  <si>
    <t>De weergegeven kosten betrefen de kosten bij aanvang van het contract. Het eerste contractjaar is gratis</t>
  </si>
  <si>
    <t>De verschuldigde (jaar)vergoeding zal telkens in de eerste maand waarin het contract van kracht is in rekening worden gebracht. Betaling dient binnen 30 dagen na de factuurdatum te geschieden</t>
  </si>
  <si>
    <t>Onderhoud elektrisch bewegende installaties</t>
  </si>
  <si>
    <t>1x per jaar mechanisch onderhoud; elektrisch onderhoud is afhankelijk van type installatie</t>
  </si>
  <si>
    <t>D09.001797</t>
  </si>
  <si>
    <t>Kenmerk Ivh/15472</t>
  </si>
  <si>
    <t>Autec Hefbruggen B.V.; Industrieterrein Ijsselveld; Vlasakker 11; 3417 XT Monfoort; Telefoon +31 348 477 000; Fax +31 348 475 104; Email info@autec.nl</t>
  </si>
  <si>
    <t>Ondertekend door Th. Van Leeuwen; Behandeld door L. van Heemskerk</t>
  </si>
  <si>
    <t>De weergegeven kosten betreffen de kosten bij aanvang van het contract. Bedrag is exclusief BTW. De eenmalige meerkoten van de installatie c.q. de montage van eventuele materialen bedragen € 234,40</t>
  </si>
  <si>
    <t>Betalingen dienen te geschieden uiterlijk binnen 14 dagen na factuurdatum.</t>
  </si>
  <si>
    <t>Referentie 0906/980183.01</t>
  </si>
  <si>
    <t>De weergegeven kosten betreffen de kosten voor de levering van de softwaren uitbreiding inclusief het plaatsen en inbedrijfstellen</t>
  </si>
  <si>
    <t>1x per jaar onderhoud in de maand April</t>
  </si>
  <si>
    <t>De weergegeven kosten betreffen de kosten bij aanvang van het contract. Prijs is exclusief BTW.</t>
  </si>
  <si>
    <t>Referentie AM/?</t>
  </si>
  <si>
    <t>Referentie AM/2248</t>
  </si>
  <si>
    <t>De weergegeven kosten betreffen de kosten per maand bij aanvang van het contract. Dit komt neer op een jaarlijks bedrag van € 9170,28. Bedragen zijn exclusief BTW</t>
  </si>
  <si>
    <t>D09.001637</t>
  </si>
  <si>
    <t>Referentie EA92 II</t>
  </si>
  <si>
    <t>Betaling dient te geschieden bij ingangsdatum</t>
  </si>
  <si>
    <t>Ondertekend door M. van den Eng (Manager Klantenservvice)</t>
  </si>
  <si>
    <t xml:space="preserve"> 99/431</t>
  </si>
  <si>
    <t xml:space="preserve"> 3218-1 ond</t>
  </si>
  <si>
    <t xml:space="preserve"> 3-214.848.604</t>
  </si>
  <si>
    <t xml:space="preserve"> AtW-07-00654; 77736046690</t>
  </si>
  <si>
    <t xml:space="preserve"> JH/S0901003;  175467</t>
  </si>
  <si>
    <t>2006/S106/113419</t>
  </si>
  <si>
    <t xml:space="preserve"> 2006/S106/113419</t>
  </si>
  <si>
    <t>Barbara van der Woude (contractbeheerder); Telefoon (010)2749400; Mobiel 0627309345; Email barbara.van.de.woude@rijnmond.politie.nl &amp; Sandra Alting Siberg (plv. contractbeheerder); Telefoon (078)6303718; Mobiel 0651717530; Email sandra.alting-siberg@zuid-holland.politie.nl</t>
  </si>
  <si>
    <t>Leverancier voert de door haar te verrichten diensten uit tegen de overeengekomen tarieven zoals vermeld in de bijlagen van de overeenkomst</t>
  </si>
  <si>
    <t>Voertuigen - Landelijk (vtsPN)</t>
  </si>
  <si>
    <t>Voertuigen Perceel 1</t>
  </si>
  <si>
    <t>Voertuigen Perceel 2</t>
  </si>
  <si>
    <t>Voertuigen Perceel 3</t>
  </si>
  <si>
    <t>D10.000582</t>
  </si>
  <si>
    <t>Aanbesteding 2006/S106/113419</t>
  </si>
  <si>
    <t>Pon's Automobielhandel B.V.</t>
  </si>
  <si>
    <t>Volvo Cars Nederland B.V.</t>
  </si>
  <si>
    <t>Ondertekend door H.Th.E.M. Rottinghuis</t>
  </si>
  <si>
    <t>Ondertekend doorH.W.T. van der Wall</t>
  </si>
  <si>
    <t>XSPlatforms B.V.; Papland 11; Postbus 510; 4200 AM Gorinchem; Telefoon +31 (0) 183 56 91 12; Email info@xsplatforms.com</t>
  </si>
  <si>
    <t>K. el Moubarek (Service &amp; Onderhoud)</t>
  </si>
  <si>
    <t>De weergegeven kosten betreffen de kosten bij aanvang van het contract. Het uurtarief voor een servicemonteur  is € 58,00; Reis uren € 58,00; Kilometervergoeding € 0,53</t>
  </si>
  <si>
    <t xml:space="preserve">De betaling van de facturen vinden plaats binnen 30 dagen na de factuurdatum. </t>
  </si>
  <si>
    <t>Fortis Bank 24 01 50 511</t>
  </si>
  <si>
    <t>Onderhoud volautomatische dakwagens &amp; railtraject</t>
  </si>
  <si>
    <t>Arjan Winter; Telefoon (038) 852 97 08</t>
  </si>
  <si>
    <t>Het bedrag zal één keer per twee maanden middels voorfacturatie in rekening worden gebracht</t>
  </si>
  <si>
    <t>In Bijlage 3 (Prijzen) is tevens opgenomen welke informatie de facturen dienen te bevatten.</t>
  </si>
  <si>
    <t>Defibrillatoren</t>
  </si>
  <si>
    <t>Omschrijving AED's: Fabrikant Medtronic / Physio-Control; Type AED LIFEPACK ® 1000; Versie Speciale versie voor vts Politie Nederland, incl. extra cijferslot voor ingang van de set-up modes; Handleiding Speciale handleiding voor vts Politie Nederland, excl. pagina 3-6, 3-8, 3-9, 3-10,3-11; Reanimatie Ingesteld volgens de richtlijnen van de Nederlandse Reanimatie Raad; Voor overig zie datasheet LIFEPAK ® 1000</t>
  </si>
  <si>
    <t>G.A. Dijksman</t>
  </si>
  <si>
    <t>D09.002039; D08.006047</t>
  </si>
  <si>
    <t>Overeenkomst van geldleen</t>
  </si>
  <si>
    <t>D08.005858</t>
  </si>
  <si>
    <t>Kenmerk GMB</t>
  </si>
  <si>
    <t>25 jaar</t>
  </si>
  <si>
    <t>Ministerie van Financiën; Directie Financiële Markten; Korte Voorhout 7; 2511 CW Den Haag; Postbus 20201; 2500 EE Den Haag</t>
  </si>
  <si>
    <t>W.F. Spinhoven (Accountmanager); Telefoon 070-3428228; Fax 070-3427902; Email w.f.spinhoven@minfin.nl</t>
  </si>
  <si>
    <t>Berend Mussche</t>
  </si>
  <si>
    <t>Er zijn in totaal 25 aflossingstermijnen. Het rentepercentage bedraagt 2,69%</t>
  </si>
  <si>
    <t>Overeenkomst Geldleen</t>
  </si>
  <si>
    <t>G.J. Scheffer</t>
  </si>
  <si>
    <t>D09.003087; D07.001409</t>
  </si>
  <si>
    <t>D09.002335; D07.001568; D10.000075; D10.000074; D09.001033</t>
  </si>
  <si>
    <t>D09.002656; D10.000035</t>
  </si>
  <si>
    <t>D09.002666; D10.000035</t>
  </si>
  <si>
    <t>D09.002681; D10.000035</t>
  </si>
  <si>
    <t>D09.002667; D10.000035</t>
  </si>
  <si>
    <t>D09.002660; D10.000035</t>
  </si>
  <si>
    <t>D09.002652; D10.000035</t>
  </si>
  <si>
    <t>D09.002659; D10.000035</t>
  </si>
  <si>
    <t>D09.002288; D10.000035</t>
  </si>
  <si>
    <t>D09.002972; D10.000035</t>
  </si>
  <si>
    <t>D09.002657; D10.000035</t>
  </si>
  <si>
    <t>D09.002973; D10.000035</t>
  </si>
  <si>
    <t>D09.002662; D10.000035</t>
  </si>
  <si>
    <t>D09.002654; D10.000035</t>
  </si>
  <si>
    <t>D09.002278; D10.000035</t>
  </si>
  <si>
    <t>D09.002655; D10.000035</t>
  </si>
  <si>
    <t>D09.003025; D09.004624</t>
  </si>
  <si>
    <t>D09.002469; D09.004624</t>
  </si>
  <si>
    <t>D08.000812; D09.004624</t>
  </si>
  <si>
    <t>D09.002473; D09.004624</t>
  </si>
  <si>
    <t>D09.002650; D09.004624</t>
  </si>
  <si>
    <t>D09.002468; D09.004624</t>
  </si>
  <si>
    <t>D09.002471; D09.004624</t>
  </si>
  <si>
    <t>D09.002646; D09.004624</t>
  </si>
  <si>
    <t>D09.002470; D09.004624</t>
  </si>
  <si>
    <t>D09.002472; D09.004624</t>
  </si>
  <si>
    <t>D09.003079; D09.004624</t>
  </si>
  <si>
    <t>D09.002679; D09.004624</t>
  </si>
  <si>
    <t>D09.002410; D09.004624</t>
  </si>
  <si>
    <t>D09.002407; D08.005272; D09.003862</t>
  </si>
  <si>
    <t>D09.003890</t>
  </si>
  <si>
    <t>Stokes Verhoor Strategie; 7828 CH Emmen; Beryldreef 8</t>
  </si>
  <si>
    <t>Ondertekend door H. Stokes</t>
  </si>
  <si>
    <t>Opdrachtnemer ontvangt voor verrichte diensten € 80,00 per uur. Indien gereisd wordt met eigen auto wordt € 0,28 per verreden kilometer vergoed. Andere kosten, waaronder telefoonkosten, het gebruik van maaltijden en dergelijke, worden niet vergoed. Deze worden in het uurbedrag te zijn verdisconteerd. Wel kan gratis gebruik worden gemaakt van de kantine-, de koffie- en theefaciliteiten, alsmede de faciliteiten op een werkplek</t>
  </si>
  <si>
    <t>D09.002976</t>
  </si>
  <si>
    <t>Ondertekend door Ir. F.W. baron van Tuyll van Serooskerken (Regiohoofd Staatsbosbeheer Drenthe-Zuid)</t>
  </si>
  <si>
    <t>De Regiopolitie Drenthe heeft een eenmalig bedrag overgemaakt van destijds 150 gulden.</t>
  </si>
  <si>
    <t>Contract stilzwijgend beëindigd op 01-01-2006</t>
  </si>
  <si>
    <t>ING Bank 65 39 13 745; Postbank 86 46 00</t>
  </si>
  <si>
    <t>ING Bank 67 61 34 297; Postbank 38 65 81</t>
  </si>
  <si>
    <t>Nee (zie opmerkingen)</t>
  </si>
  <si>
    <t>Huur Raadhuisplein 1 Beilen</t>
  </si>
  <si>
    <t>Ondertekend door dhr. F.C.P. Bakker (Korpschef)</t>
  </si>
  <si>
    <t>In de overeenkomst staan geen tarieven en zijn geen prijslijsten opgenomen.</t>
  </si>
  <si>
    <t>D07.000185</t>
  </si>
  <si>
    <t>Kenmerk 2007/NO/0324/MW/EdG</t>
  </si>
  <si>
    <t>CLS (onderdeel van Securitech); Postbus 109; 5070 AC Udenhout; Telefoon +31 (0) 13 511 64 42; Fax +31 (0) 13 511 64 63; Email info@cis-bv.nl</t>
  </si>
  <si>
    <t>De kosten van de inspectie van de gehele elektrische installatie inclusief noodverlichting van het regio/districtsburau Noord, Balkengracht 3 bedragen € 8.875,- excl. BTW. Bij een jaarlijkse inspectie van 20% van de gehele elektrische installie bedragen de jaarlijkse kosten van de inspectie € 8.875,-:5 = € 1.775,- exclusief BTW uitgaande van het prijspeil van 2008</t>
  </si>
  <si>
    <t>ABN Amro 58 49 68 515</t>
  </si>
  <si>
    <t>Inspectie elektrische installaties</t>
  </si>
  <si>
    <t>Jaarlijkse inspectie</t>
  </si>
  <si>
    <t>D10.000581; D09.000770</t>
  </si>
  <si>
    <t>ABN Amro 57 07 05 440; Rabobank 16 22 04 132; ING Bank 65 18 90 323</t>
  </si>
  <si>
    <t>ABN Amro 57 07 05 440; Rabobank 16 22 04 132; ING Bank 65 18 90 324</t>
  </si>
  <si>
    <t>ABN Amro 57 07 05 440; Rabobank 16 22 04 132; ING Bank 65 18 90 325</t>
  </si>
  <si>
    <t>Ultimaco Safeware B.V.; Cronjéstraat 10; 6814 Ah Arnhem; Postbus 30052; 6803 AB Arnhem; Telefoon (026) 355 75 75; Fax (026) 446 04 55</t>
  </si>
  <si>
    <t>Robert van Dam; Telefoon 026 - 355 75 87</t>
  </si>
  <si>
    <t xml:space="preserve">De weergegeven kosten bedragen de kosten van Extended onderhoud voor 21 licenties, exclusief BTW. </t>
  </si>
  <si>
    <t>ABN Amro 43 51 45 320</t>
  </si>
  <si>
    <t>Stichting Reprorecht; Siriusdreef 22-28; Postbus 3060; 2130 KB Hoofddorp; Telefoon 023 799 78 10; Fax 023 799 77 00; Email reprorecht@cedar.nl</t>
  </si>
  <si>
    <t>Referentie NT/10368</t>
  </si>
  <si>
    <t>Sedgwick B.V.; Strawinskylaan 6; Postbus 465; 1000 AL Amsterdam; Telefoon (020) 5417 300; Fax (020) 6613 746</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</si>
</sst>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_-"/>
    <numFmt numFmtId="173" formatCode="[$-413]dddd\ d\ mmmm\ \ yyyy"/>
    <numFmt numFmtId="174" formatCode="&quot;Ja&quot;;&quot;Ja&quot;;&quot;Nee&quot;"/>
    <numFmt numFmtId="175" formatCode="&quot;Waar&quot;;&quot;Waar&quot;;&quot;Niet waar&quot;"/>
    <numFmt numFmtId="176" formatCode="&quot;Aan&quot;;&quot;Aan&quot;;&quot;Uit&quot;"/>
    <numFmt numFmtId="177" formatCode="[$€-2]\ #.##000_);[Red]\([$€-2]\ #.##000\)"/>
    <numFmt numFmtId="178" formatCode="h:mm;@"/>
    <numFmt numFmtId="179" formatCode="mmm/yyyy"/>
  </numFmts>
  <fonts count="13">
    <font>
      <sz val="10"/>
      <name val="Arial"/>
      <family val="0"/>
    </font>
    <font>
      <sz val="10"/>
      <color indexed="10"/>
      <name val="Arial"/>
      <family val="0"/>
    </font>
    <font>
      <sz val="10"/>
      <color indexed="53"/>
      <name val="Arial"/>
      <family val="2"/>
    </font>
    <font>
      <sz val="8"/>
      <name val="Tahoma"/>
      <family val="0"/>
    </font>
    <font>
      <b/>
      <sz val="8"/>
      <name val="Tahoma"/>
      <family val="0"/>
    </font>
    <font>
      <b/>
      <sz val="10"/>
      <color indexed="9"/>
      <name val="Arial"/>
      <family val="2"/>
    </font>
    <font>
      <sz val="10"/>
      <color indexed="9"/>
      <name val="Arial"/>
      <family val="2"/>
    </font>
    <font>
      <u val="single"/>
      <sz val="10"/>
      <name val="Arial"/>
      <family val="2"/>
    </font>
    <font>
      <sz val="9"/>
      <name val="Arial"/>
      <family val="2"/>
    </font>
    <font>
      <u val="single"/>
      <sz val="10"/>
      <color indexed="12"/>
      <name val="Arial"/>
      <family val="0"/>
    </font>
    <font>
      <u val="single"/>
      <sz val="10"/>
      <color indexed="36"/>
      <name val="Arial"/>
      <family val="0"/>
    </font>
    <font>
      <b/>
      <sz val="10"/>
      <name val="Arial"/>
      <family val="2"/>
    </font>
    <font>
      <b/>
      <sz val="8"/>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0" borderId="1" xfId="0" applyNumberFormat="1" applyFont="1" applyFill="1" applyBorder="1" applyAlignment="1" quotePrefix="1">
      <alignment/>
    </xf>
    <xf numFmtId="0" fontId="0" fillId="0" borderId="1" xfId="0" applyFont="1" applyFill="1" applyBorder="1" applyAlignment="1">
      <alignment/>
    </xf>
    <xf numFmtId="14" fontId="0" fillId="0" borderId="1" xfId="0" applyNumberFormat="1" applyFont="1" applyFill="1" applyBorder="1" applyAlignment="1">
      <alignment/>
    </xf>
    <xf numFmtId="172" fontId="0" fillId="0" borderId="1" xfId="0" applyNumberFormat="1" applyFont="1" applyFill="1" applyBorder="1" applyAlignment="1">
      <alignment/>
    </xf>
    <xf numFmtId="0" fontId="0" fillId="0" borderId="1" xfId="0" applyNumberFormat="1" applyFont="1" applyFill="1" applyBorder="1" applyAlignment="1">
      <alignment/>
    </xf>
    <xf numFmtId="0" fontId="6" fillId="0" borderId="0" xfId="0" applyFont="1" applyFill="1" applyBorder="1" applyAlignment="1">
      <alignment/>
    </xf>
    <xf numFmtId="0" fontId="5" fillId="0" borderId="1" xfId="0" applyFont="1" applyFill="1" applyBorder="1" applyAlignment="1">
      <alignment/>
    </xf>
    <xf numFmtId="1" fontId="5" fillId="0" borderId="1" xfId="0" applyNumberFormat="1" applyFont="1" applyFill="1" applyBorder="1" applyAlignment="1">
      <alignment/>
    </xf>
    <xf numFmtId="0" fontId="5" fillId="0" borderId="1" xfId="0" applyNumberFormat="1" applyFont="1" applyFill="1" applyBorder="1" applyAlignment="1">
      <alignment/>
    </xf>
    <xf numFmtId="0" fontId="5" fillId="0" borderId="1" xfId="0" applyNumberFormat="1" applyFont="1" applyFill="1" applyBorder="1" applyAlignment="1">
      <alignment horizontal="left"/>
    </xf>
    <xf numFmtId="0" fontId="5" fillId="0" borderId="1" xfId="0" applyFont="1" applyFill="1" applyBorder="1" applyAlignment="1">
      <alignment horizontal="left"/>
    </xf>
    <xf numFmtId="172" fontId="5" fillId="0" borderId="1" xfId="0" applyNumberFormat="1" applyFont="1" applyFill="1" applyBorder="1" applyAlignment="1">
      <alignment/>
    </xf>
    <xf numFmtId="0" fontId="11" fillId="0" borderId="1" xfId="0" applyFont="1" applyFill="1" applyBorder="1" applyAlignment="1">
      <alignment/>
    </xf>
    <xf numFmtId="0" fontId="0" fillId="0" borderId="1" xfId="0" applyFill="1" applyBorder="1" applyAlignment="1">
      <alignment/>
    </xf>
    <xf numFmtId="0" fontId="11" fillId="0" borderId="1" xfId="0" applyNumberFormat="1" applyFont="1" applyFill="1" applyBorder="1" applyAlignment="1">
      <alignment/>
    </xf>
    <xf numFmtId="0" fontId="0" fillId="0" borderId="1" xfId="0" applyFont="1" applyFill="1" applyBorder="1" applyAlignment="1">
      <alignment/>
    </xf>
    <xf numFmtId="1" fontId="0" fillId="0" borderId="1" xfId="0" applyNumberFormat="1" applyFill="1" applyBorder="1" applyAlignment="1">
      <alignment/>
    </xf>
    <xf numFmtId="172" fontId="0" fillId="0" borderId="1" xfId="0" applyNumberFormat="1" applyFill="1" applyBorder="1" applyAlignment="1">
      <alignment/>
    </xf>
    <xf numFmtId="14" fontId="0" fillId="0" borderId="1" xfId="0" applyNumberFormat="1" applyFill="1" applyBorder="1" applyAlignment="1">
      <alignment horizontal="right"/>
    </xf>
    <xf numFmtId="0" fontId="5" fillId="0" borderId="1" xfId="0" applyFont="1" applyFill="1" applyBorder="1" applyAlignment="1">
      <alignment horizontal="right"/>
    </xf>
    <xf numFmtId="0" fontId="0" fillId="0" borderId="1" xfId="0" applyFill="1" applyBorder="1" applyAlignment="1">
      <alignment horizontal="right"/>
    </xf>
    <xf numFmtId="0" fontId="0" fillId="0" borderId="1" xfId="0" applyFont="1" applyFill="1" applyBorder="1" applyAlignment="1">
      <alignment horizontal="right"/>
    </xf>
    <xf numFmtId="3" fontId="0" fillId="0" borderId="1" xfId="0" applyNumberFormat="1" applyFill="1" applyBorder="1" applyAlignment="1">
      <alignment horizontal="right"/>
    </xf>
    <xf numFmtId="0" fontId="0" fillId="0" borderId="2" xfId="0" applyNumberFormat="1" applyFont="1" applyFill="1" applyBorder="1" applyAlignment="1">
      <alignment/>
    </xf>
    <xf numFmtId="0" fontId="0" fillId="0" borderId="2" xfId="0" applyFont="1" applyFill="1" applyBorder="1" applyAlignment="1">
      <alignment/>
    </xf>
    <xf numFmtId="14" fontId="0" fillId="0" borderId="2" xfId="0" applyNumberFormat="1" applyFont="1" applyFill="1" applyBorder="1" applyAlignment="1">
      <alignment horizontal="left"/>
    </xf>
    <xf numFmtId="49" fontId="0" fillId="0" borderId="1" xfId="0" applyNumberFormat="1" applyFont="1" applyFill="1" applyBorder="1" applyAlignment="1">
      <alignment/>
    </xf>
    <xf numFmtId="1" fontId="0" fillId="0" borderId="1" xfId="0" applyNumberFormat="1" applyFont="1" applyFill="1" applyBorder="1" applyAlignment="1">
      <alignment/>
    </xf>
    <xf numFmtId="14" fontId="0" fillId="0" borderId="1" xfId="0" applyNumberFormat="1" applyFont="1" applyFill="1" applyBorder="1" applyAlignment="1">
      <alignment horizontal="left"/>
    </xf>
    <xf numFmtId="0" fontId="0" fillId="0" borderId="1" xfId="0" applyNumberFormat="1" applyFont="1" applyFill="1" applyBorder="1" applyAlignment="1">
      <alignment horizontal="right"/>
    </xf>
    <xf numFmtId="14" fontId="0" fillId="0" borderId="1" xfId="0" applyNumberFormat="1" applyFill="1" applyBorder="1" applyAlignment="1">
      <alignment/>
    </xf>
    <xf numFmtId="1" fontId="0" fillId="0" borderId="1" xfId="0" applyNumberFormat="1" applyFont="1" applyFill="1" applyBorder="1" applyAlignment="1">
      <alignment horizontal="right"/>
    </xf>
    <xf numFmtId="2" fontId="0" fillId="0" borderId="1" xfId="0" applyNumberFormat="1" applyFont="1" applyFill="1" applyBorder="1" applyAlignment="1">
      <alignment/>
    </xf>
    <xf numFmtId="0" fontId="2" fillId="0" borderId="1" xfId="0" applyNumberFormat="1" applyFont="1" applyFill="1" applyBorder="1" applyAlignment="1">
      <alignment horizontal="right"/>
    </xf>
    <xf numFmtId="0" fontId="2" fillId="0" borderId="1" xfId="0" applyNumberFormat="1" applyFont="1" applyFill="1" applyBorder="1" applyAlignment="1">
      <alignment/>
    </xf>
    <xf numFmtId="0" fontId="2" fillId="0" borderId="1" xfId="0" applyFont="1" applyFill="1" applyBorder="1" applyAlignment="1">
      <alignment/>
    </xf>
    <xf numFmtId="14" fontId="2" fillId="0" borderId="1" xfId="0" applyNumberFormat="1" applyFont="1" applyFill="1" applyBorder="1" applyAlignment="1">
      <alignment/>
    </xf>
    <xf numFmtId="0" fontId="2" fillId="0" borderId="1" xfId="0" applyNumberFormat="1" applyFont="1" applyFill="1" applyBorder="1" applyAlignment="1" quotePrefix="1">
      <alignment/>
    </xf>
    <xf numFmtId="14" fontId="2" fillId="0" borderId="1" xfId="0" applyNumberFormat="1" applyFont="1" applyFill="1" applyBorder="1" applyAlignment="1">
      <alignment horizontal="left"/>
    </xf>
    <xf numFmtId="1" fontId="2" fillId="0" borderId="1" xfId="0" applyNumberFormat="1" applyFont="1" applyFill="1" applyBorder="1" applyAlignment="1">
      <alignment/>
    </xf>
    <xf numFmtId="0" fontId="0" fillId="0" borderId="1" xfId="0" applyNumberFormat="1" applyFont="1" applyFill="1" applyBorder="1" applyAlignment="1" quotePrefix="1">
      <alignment horizontal="right"/>
    </xf>
    <xf numFmtId="0" fontId="0" fillId="0" borderId="0" xfId="0" applyFont="1" applyFill="1" applyBorder="1" applyAlignment="1">
      <alignment horizontal="right"/>
    </xf>
    <xf numFmtId="0" fontId="0" fillId="0" borderId="0" xfId="0" applyFont="1" applyFill="1" applyBorder="1" applyAlignment="1">
      <alignment/>
    </xf>
    <xf numFmtId="1" fontId="0" fillId="0" borderId="0" xfId="0" applyNumberFormat="1" applyFont="1" applyFill="1" applyBorder="1" applyAlignment="1">
      <alignment/>
    </xf>
    <xf numFmtId="14" fontId="0" fillId="0" borderId="0" xfId="0" applyNumberFormat="1" applyFont="1" applyFill="1" applyBorder="1" applyAlignment="1">
      <alignment/>
    </xf>
    <xf numFmtId="0" fontId="2" fillId="0" borderId="0" xfId="0" applyFont="1" applyFill="1" applyBorder="1" applyAlignment="1">
      <alignment/>
    </xf>
    <xf numFmtId="49" fontId="0" fillId="0" borderId="1" xfId="0" applyNumberFormat="1" applyFont="1" applyFill="1" applyBorder="1" applyAlignment="1">
      <alignment horizontal="right"/>
    </xf>
    <xf numFmtId="3" fontId="0" fillId="0" borderId="1" xfId="0" applyNumberFormat="1" applyFont="1" applyFill="1" applyBorder="1" applyAlignment="1">
      <alignment/>
    </xf>
    <xf numFmtId="14" fontId="0" fillId="0" borderId="1" xfId="0" applyNumberFormat="1" applyFill="1" applyBorder="1" applyAlignment="1">
      <alignment horizontal="left"/>
    </xf>
    <xf numFmtId="0" fontId="8" fillId="0" borderId="1" xfId="0" applyFont="1"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xf>
    <xf numFmtId="172" fontId="2" fillId="0" borderId="1" xfId="0" applyNumberFormat="1" applyFont="1" applyFill="1" applyBorder="1" applyAlignment="1">
      <alignment/>
    </xf>
    <xf numFmtId="172" fontId="0" fillId="0" borderId="0" xfId="0" applyNumberFormat="1" applyFont="1" applyFill="1" applyBorder="1" applyAlignment="1">
      <alignment/>
    </xf>
    <xf numFmtId="3" fontId="0" fillId="0" borderId="1" xfId="0" applyNumberFormat="1" applyFont="1" applyFill="1" applyBorder="1" applyAlignment="1">
      <alignment horizontal="right"/>
    </xf>
    <xf numFmtId="14" fontId="1" fillId="0" borderId="1" xfId="0" applyNumberFormat="1" applyFont="1" applyFill="1" applyBorder="1" applyAlignment="1">
      <alignment/>
    </xf>
    <xf numFmtId="0" fontId="1" fillId="0" borderId="1" xfId="0" applyNumberFormat="1" applyFont="1" applyFill="1" applyBorder="1" applyAlignment="1">
      <alignment/>
    </xf>
    <xf numFmtId="0" fontId="1" fillId="0" borderId="1" xfId="0" applyFont="1" applyFill="1" applyBorder="1" applyAlignment="1">
      <alignment/>
    </xf>
    <xf numFmtId="14" fontId="1" fillId="0" borderId="1" xfId="0" applyNumberFormat="1" applyFont="1" applyFill="1" applyBorder="1" applyAlignment="1">
      <alignment horizontal="left"/>
    </xf>
    <xf numFmtId="0" fontId="7" fillId="0" borderId="0" xfId="0" applyFont="1" applyFill="1" applyBorder="1" applyAlignment="1">
      <alignment/>
    </xf>
    <xf numFmtId="0" fontId="1" fillId="0" borderId="1" xfId="0" applyFont="1" applyFill="1" applyBorder="1" applyAlignment="1">
      <alignment horizontal="right"/>
    </xf>
    <xf numFmtId="0" fontId="0" fillId="0" borderId="1" xfId="0" applyFont="1" applyFill="1" applyBorder="1" applyAlignment="1" quotePrefix="1">
      <alignment/>
    </xf>
    <xf numFmtId="0" fontId="0" fillId="0" borderId="0" xfId="0" applyFill="1" applyBorder="1" applyAlignment="1">
      <alignment horizontal="right"/>
    </xf>
    <xf numFmtId="1" fontId="0" fillId="0" borderId="0" xfId="0" applyNumberFormat="1" applyFill="1" applyBorder="1" applyAlignment="1">
      <alignment/>
    </xf>
    <xf numFmtId="14" fontId="0" fillId="0" borderId="0" xfId="0" applyNumberFormat="1" applyFill="1" applyBorder="1" applyAlignment="1">
      <alignment/>
    </xf>
    <xf numFmtId="172" fontId="0" fillId="0" borderId="0" xfId="0" applyNumberFormat="1" applyFill="1" applyBorder="1" applyAlignment="1">
      <alignment/>
    </xf>
    <xf numFmtId="0" fontId="7" fillId="0" borderId="1" xfId="0" applyFont="1" applyFill="1" applyBorder="1"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80"/>
  <sheetViews>
    <sheetView tabSelected="1" workbookViewId="0" topLeftCell="E1">
      <pane ySplit="1" topLeftCell="BM950" activePane="bottomLeft" state="frozen"/>
      <selection pane="topLeft" activeCell="A1" sqref="A1"/>
      <selection pane="bottomLeft" activeCell="AI57" sqref="AI57"/>
    </sheetView>
  </sheetViews>
  <sheetFormatPr defaultColWidth="9.140625" defaultRowHeight="12.75" outlineLevelRow="1"/>
  <cols>
    <col min="1" max="1" width="37.8515625" style="52" customWidth="1"/>
    <col min="2" max="2" width="43.00390625" style="52" customWidth="1"/>
    <col min="3" max="3" width="56.421875" style="52" customWidth="1"/>
    <col min="4" max="4" width="3.00390625" style="52" bestFit="1" customWidth="1"/>
    <col min="5" max="5" width="70.140625" style="64" customWidth="1"/>
    <col min="6" max="6" width="70.140625" style="52" customWidth="1"/>
    <col min="7" max="7" width="38.28125" style="65" customWidth="1"/>
    <col min="8" max="8" width="23.57421875" style="65" customWidth="1"/>
    <col min="9" max="9" width="30.8515625" style="52" customWidth="1"/>
    <col min="10" max="10" width="37.8515625" style="52" customWidth="1"/>
    <col min="11" max="11" width="25.7109375" style="52" customWidth="1"/>
    <col min="12" max="12" width="22.57421875" style="52" customWidth="1"/>
    <col min="13" max="13" width="31.8515625" style="65" customWidth="1"/>
    <col min="14" max="14" width="20.140625" style="52" customWidth="1"/>
    <col min="15" max="15" width="36.7109375" style="52" customWidth="1"/>
    <col min="16" max="16" width="26.00390625" style="52" customWidth="1"/>
    <col min="17" max="17" width="39.140625" style="52" customWidth="1"/>
    <col min="18" max="18" width="39.421875" style="52" customWidth="1"/>
    <col min="19" max="19" width="27.140625" style="52" customWidth="1"/>
    <col min="20" max="20" width="31.00390625" style="52" customWidth="1"/>
    <col min="21" max="21" width="33.421875" style="52" customWidth="1"/>
    <col min="22" max="22" width="66.57421875" style="52" customWidth="1"/>
    <col min="23" max="23" width="44.7109375" style="61" customWidth="1"/>
    <col min="24" max="24" width="76.140625" style="52" hidden="1" customWidth="1"/>
    <col min="25" max="25" width="41.00390625" style="52" hidden="1" customWidth="1"/>
    <col min="26" max="26" width="17.57421875" style="67" hidden="1" customWidth="1"/>
    <col min="27" max="27" width="22.7109375" style="52" hidden="1" customWidth="1"/>
    <col min="28" max="28" width="76.140625" style="52" hidden="1" customWidth="1"/>
    <col min="29" max="29" width="72.57421875" style="52" hidden="1" customWidth="1"/>
    <col min="30" max="30" width="46.421875" style="52" hidden="1" customWidth="1"/>
    <col min="31" max="31" width="40.421875" style="52" hidden="1" customWidth="1"/>
    <col min="32" max="32" width="76.140625" style="52" hidden="1" customWidth="1"/>
    <col min="33" max="33" width="63.421875" style="52" customWidth="1"/>
    <col min="34" max="34" width="94.421875" style="52" customWidth="1"/>
    <col min="35" max="35" width="76.140625" style="52" customWidth="1"/>
    <col min="36" max="37" width="15.28125" style="52" customWidth="1"/>
    <col min="38" max="38" width="76.140625" style="52" customWidth="1"/>
    <col min="39" max="39" width="15.28125" style="52" customWidth="1"/>
    <col min="40" max="16384" width="9.140625" style="52" customWidth="1"/>
  </cols>
  <sheetData>
    <row r="1" spans="1:39" s="6" customFormat="1" ht="12.75">
      <c r="A1" s="7" t="s">
        <v>1722</v>
      </c>
      <c r="B1" s="7" t="s">
        <v>1723</v>
      </c>
      <c r="C1" s="7" t="s">
        <v>1724</v>
      </c>
      <c r="D1" s="7"/>
      <c r="E1" s="11" t="s">
        <v>3583</v>
      </c>
      <c r="F1" s="7" t="s">
        <v>3059</v>
      </c>
      <c r="G1" s="8" t="s">
        <v>1725</v>
      </c>
      <c r="H1" s="8" t="s">
        <v>3327</v>
      </c>
      <c r="I1" s="7" t="s">
        <v>1130</v>
      </c>
      <c r="J1" s="7" t="s">
        <v>1726</v>
      </c>
      <c r="K1" s="9" t="s">
        <v>1727</v>
      </c>
      <c r="L1" s="9" t="s">
        <v>1728</v>
      </c>
      <c r="M1" s="8" t="s">
        <v>1729</v>
      </c>
      <c r="N1" s="9" t="s">
        <v>1730</v>
      </c>
      <c r="O1" s="8" t="s">
        <v>1731</v>
      </c>
      <c r="P1" s="10" t="s">
        <v>1732</v>
      </c>
      <c r="Q1" s="7" t="s">
        <v>151</v>
      </c>
      <c r="R1" s="11" t="s">
        <v>768</v>
      </c>
      <c r="S1" s="7" t="s">
        <v>769</v>
      </c>
      <c r="T1" s="10" t="s">
        <v>770</v>
      </c>
      <c r="U1" s="10" t="s">
        <v>771</v>
      </c>
      <c r="V1" s="7" t="s">
        <v>772</v>
      </c>
      <c r="W1" s="7" t="s">
        <v>773</v>
      </c>
      <c r="X1" s="7" t="s">
        <v>130</v>
      </c>
      <c r="Y1" s="7" t="s">
        <v>131</v>
      </c>
      <c r="Z1" s="12" t="s">
        <v>132</v>
      </c>
      <c r="AA1" s="7" t="s">
        <v>133</v>
      </c>
      <c r="AB1" s="7" t="s">
        <v>134</v>
      </c>
      <c r="AC1" s="7" t="s">
        <v>2539</v>
      </c>
      <c r="AD1" s="7" t="s">
        <v>2540</v>
      </c>
      <c r="AE1" s="7" t="s">
        <v>2541</v>
      </c>
      <c r="AF1" s="7" t="s">
        <v>2542</v>
      </c>
      <c r="AG1" s="7" t="s">
        <v>2543</v>
      </c>
      <c r="AH1" s="7" t="s">
        <v>2544</v>
      </c>
      <c r="AI1" s="7" t="s">
        <v>2545</v>
      </c>
      <c r="AJ1" s="7" t="s">
        <v>1490</v>
      </c>
      <c r="AK1" s="7" t="s">
        <v>1491</v>
      </c>
      <c r="AL1" s="7" t="s">
        <v>1492</v>
      </c>
      <c r="AM1" s="7" t="s">
        <v>1493</v>
      </c>
    </row>
    <row r="2" spans="1:39" s="6" customFormat="1" ht="12.75">
      <c r="A2" s="13" t="s">
        <v>1094</v>
      </c>
      <c r="B2" s="7"/>
      <c r="C2" s="7"/>
      <c r="D2" s="7"/>
      <c r="E2" s="20"/>
      <c r="F2" s="7"/>
      <c r="G2" s="8"/>
      <c r="H2" s="8"/>
      <c r="I2" s="7"/>
      <c r="J2" s="13"/>
      <c r="K2" s="9"/>
      <c r="L2" s="9"/>
      <c r="M2" s="8"/>
      <c r="N2" s="9"/>
      <c r="O2" s="8"/>
      <c r="P2" s="10"/>
      <c r="Q2" s="7"/>
      <c r="R2" s="11"/>
      <c r="S2" s="7"/>
      <c r="T2" s="10"/>
      <c r="U2" s="10"/>
      <c r="V2" s="7"/>
      <c r="W2" s="7"/>
      <c r="X2" s="7"/>
      <c r="Y2" s="7"/>
      <c r="Z2" s="12"/>
      <c r="AA2" s="7"/>
      <c r="AB2" s="7"/>
      <c r="AC2" s="7"/>
      <c r="AD2" s="7"/>
      <c r="AE2" s="7"/>
      <c r="AF2" s="7"/>
      <c r="AG2" s="7"/>
      <c r="AH2" s="7"/>
      <c r="AI2" s="7"/>
      <c r="AJ2" s="7"/>
      <c r="AK2" s="7"/>
      <c r="AL2" s="7"/>
      <c r="AM2" s="7"/>
    </row>
    <row r="3" spans="1:39" s="43" customFormat="1" ht="12.75" outlineLevel="1">
      <c r="A3" s="2" t="s">
        <v>898</v>
      </c>
      <c r="B3" s="27" t="s">
        <v>3044</v>
      </c>
      <c r="C3" s="2" t="s">
        <v>589</v>
      </c>
      <c r="D3" s="2">
        <f>COUNTIF(C:C,C3)</f>
        <v>1</v>
      </c>
      <c r="E3" s="22"/>
      <c r="F3" s="2" t="s">
        <v>783</v>
      </c>
      <c r="G3" s="2" t="s">
        <v>105</v>
      </c>
      <c r="H3" s="28"/>
      <c r="I3" s="2"/>
      <c r="J3" s="2" t="s">
        <v>2546</v>
      </c>
      <c r="K3" s="2" t="s">
        <v>2547</v>
      </c>
      <c r="L3" s="3">
        <v>38353</v>
      </c>
      <c r="M3" s="5">
        <v>12</v>
      </c>
      <c r="N3" s="3">
        <v>38717</v>
      </c>
      <c r="O3" s="1">
        <v>3</v>
      </c>
      <c r="P3" s="29">
        <f aca="true" t="shared" si="0" ref="P3:P17">IF(OR(N3="?",(O3="?")),"?",DATE(YEAR(N3),MONTH(N3)-(O3),DAY(N3)))</f>
        <v>38626</v>
      </c>
      <c r="Q3" s="2" t="s">
        <v>2985</v>
      </c>
      <c r="R3" s="1">
        <v>12</v>
      </c>
      <c r="S3" s="2" t="s">
        <v>2547</v>
      </c>
      <c r="T3" s="29">
        <f aca="true" t="shared" si="1" ref="T3:T17">IF(OR(O3="?",(U3="?")),"?",DATE(YEAR(U3),MONTH(U3)-(O3),DAY(U3)))</f>
        <v>38991</v>
      </c>
      <c r="U3" s="29">
        <f aca="true" t="shared" si="2" ref="U3:U17">IF(R3&lt;250,DATE(YEAR(N3),MONTH(N3)+(R3),DAY(N3)),IF(R3="Nvt",DATE(YEAR(N3),MONTH(N3),DAY(N3)),"?"))</f>
        <v>39082</v>
      </c>
      <c r="V3" s="1" t="s">
        <v>2548</v>
      </c>
      <c r="W3" s="5" t="s">
        <v>3435</v>
      </c>
      <c r="X3" s="2" t="s">
        <v>227</v>
      </c>
      <c r="Y3" s="1" t="s">
        <v>2553</v>
      </c>
      <c r="Z3" s="4">
        <v>2934.9</v>
      </c>
      <c r="AA3" s="2" t="s">
        <v>2550</v>
      </c>
      <c r="AB3" s="2" t="s">
        <v>406</v>
      </c>
      <c r="AC3" s="2" t="s">
        <v>2547</v>
      </c>
      <c r="AD3" s="5" t="s">
        <v>2202</v>
      </c>
      <c r="AE3" s="2" t="s">
        <v>3436</v>
      </c>
      <c r="AF3" s="2"/>
      <c r="AG3" s="1" t="s">
        <v>1668</v>
      </c>
      <c r="AH3" s="2" t="s">
        <v>407</v>
      </c>
      <c r="AI3" s="2" t="s">
        <v>2547</v>
      </c>
      <c r="AJ3" s="2" t="s">
        <v>1363</v>
      </c>
      <c r="AK3" s="2"/>
      <c r="AL3" s="2"/>
      <c r="AM3" s="2"/>
    </row>
    <row r="4" spans="1:39" s="51" customFormat="1" ht="12.75" outlineLevel="1">
      <c r="A4" s="5" t="s">
        <v>898</v>
      </c>
      <c r="B4" s="27" t="s">
        <v>3045</v>
      </c>
      <c r="C4" s="2" t="s">
        <v>548</v>
      </c>
      <c r="D4" s="2">
        <f>COUNTIF(C:C,C4)</f>
        <v>3</v>
      </c>
      <c r="E4" s="22"/>
      <c r="F4" s="2" t="s">
        <v>2547</v>
      </c>
      <c r="G4" s="2" t="s">
        <v>105</v>
      </c>
      <c r="H4" s="28"/>
      <c r="I4" s="2"/>
      <c r="J4" s="5" t="s">
        <v>2078</v>
      </c>
      <c r="K4" s="3">
        <v>39001</v>
      </c>
      <c r="L4" s="3">
        <v>39001</v>
      </c>
      <c r="M4" s="28" t="s">
        <v>2547</v>
      </c>
      <c r="N4" s="2" t="s">
        <v>2547</v>
      </c>
      <c r="O4" s="2">
        <v>1</v>
      </c>
      <c r="P4" s="29" t="str">
        <f t="shared" si="0"/>
        <v>?</v>
      </c>
      <c r="Q4" s="2" t="s">
        <v>2547</v>
      </c>
      <c r="R4" s="2" t="s">
        <v>2547</v>
      </c>
      <c r="S4" s="2" t="s">
        <v>2547</v>
      </c>
      <c r="T4" s="29" t="str">
        <f t="shared" si="1"/>
        <v>?</v>
      </c>
      <c r="U4" s="29" t="str">
        <f t="shared" si="2"/>
        <v>?</v>
      </c>
      <c r="V4" s="1" t="s">
        <v>2548</v>
      </c>
      <c r="W4" s="5" t="s">
        <v>3435</v>
      </c>
      <c r="X4" s="2" t="s">
        <v>2079</v>
      </c>
      <c r="Y4" s="1" t="s">
        <v>1384</v>
      </c>
      <c r="Z4" s="4">
        <v>130</v>
      </c>
      <c r="AA4" s="2" t="s">
        <v>3073</v>
      </c>
      <c r="AB4" s="2" t="s">
        <v>2081</v>
      </c>
      <c r="AC4" s="2" t="s">
        <v>2082</v>
      </c>
      <c r="AD4" s="2" t="s">
        <v>2197</v>
      </c>
      <c r="AE4" s="2" t="s">
        <v>3436</v>
      </c>
      <c r="AF4" s="2"/>
      <c r="AG4" s="1" t="s">
        <v>3786</v>
      </c>
      <c r="AH4" s="2" t="s">
        <v>920</v>
      </c>
      <c r="AI4" s="2" t="s">
        <v>2547</v>
      </c>
      <c r="AJ4" s="2"/>
      <c r="AK4" s="2"/>
      <c r="AL4" s="2"/>
      <c r="AM4" s="2"/>
    </row>
    <row r="5" spans="1:39" ht="12.75" outlineLevel="1">
      <c r="A5" s="2" t="s">
        <v>898</v>
      </c>
      <c r="B5" s="27" t="s">
        <v>3046</v>
      </c>
      <c r="C5" s="2" t="s">
        <v>587</v>
      </c>
      <c r="D5" s="2">
        <f>COUNTIF(C:C,C5)</f>
        <v>1</v>
      </c>
      <c r="E5" s="22"/>
      <c r="F5" s="2" t="s">
        <v>783</v>
      </c>
      <c r="G5" s="2" t="s">
        <v>105</v>
      </c>
      <c r="H5" s="28"/>
      <c r="I5" s="2"/>
      <c r="J5" s="2" t="s">
        <v>2546</v>
      </c>
      <c r="K5" s="2" t="s">
        <v>2547</v>
      </c>
      <c r="L5" s="3">
        <v>38353</v>
      </c>
      <c r="M5" s="5">
        <v>12</v>
      </c>
      <c r="N5" s="3">
        <v>38717</v>
      </c>
      <c r="O5" s="1">
        <v>3</v>
      </c>
      <c r="P5" s="29">
        <f t="shared" si="0"/>
        <v>38626</v>
      </c>
      <c r="Q5" s="2" t="s">
        <v>2985</v>
      </c>
      <c r="R5" s="1">
        <v>12</v>
      </c>
      <c r="S5" s="2" t="s">
        <v>2547</v>
      </c>
      <c r="T5" s="29">
        <f t="shared" si="1"/>
        <v>38991</v>
      </c>
      <c r="U5" s="29">
        <f t="shared" si="2"/>
        <v>39082</v>
      </c>
      <c r="V5" s="1" t="s">
        <v>2548</v>
      </c>
      <c r="W5" s="5" t="s">
        <v>3435</v>
      </c>
      <c r="X5" s="2" t="s">
        <v>227</v>
      </c>
      <c r="Y5" s="1" t="s">
        <v>2553</v>
      </c>
      <c r="Z5" s="4">
        <v>306.43</v>
      </c>
      <c r="AA5" s="2" t="s">
        <v>2550</v>
      </c>
      <c r="AB5" s="2" t="s">
        <v>406</v>
      </c>
      <c r="AC5" s="2" t="s">
        <v>2547</v>
      </c>
      <c r="AD5" s="5" t="s">
        <v>1344</v>
      </c>
      <c r="AE5" s="2" t="s">
        <v>3436</v>
      </c>
      <c r="AF5" s="2"/>
      <c r="AG5" s="1" t="s">
        <v>1668</v>
      </c>
      <c r="AH5" s="2" t="s">
        <v>407</v>
      </c>
      <c r="AI5" s="2" t="s">
        <v>2547</v>
      </c>
      <c r="AJ5" s="2" t="s">
        <v>1363</v>
      </c>
      <c r="AK5" s="2"/>
      <c r="AL5" s="2"/>
      <c r="AM5" s="2"/>
    </row>
    <row r="6" spans="1:39" s="51" customFormat="1" ht="12.75" outlineLevel="1">
      <c r="A6" s="2" t="s">
        <v>898</v>
      </c>
      <c r="B6" s="27" t="s">
        <v>3047</v>
      </c>
      <c r="C6" s="2" t="s">
        <v>583</v>
      </c>
      <c r="D6" s="2">
        <f>COUNTIF(C:C,C6)</f>
        <v>1</v>
      </c>
      <c r="E6" s="22"/>
      <c r="F6" s="2" t="s">
        <v>783</v>
      </c>
      <c r="G6" s="2" t="s">
        <v>105</v>
      </c>
      <c r="H6" s="28"/>
      <c r="I6" s="2"/>
      <c r="J6" s="2" t="s">
        <v>2546</v>
      </c>
      <c r="K6" s="2" t="s">
        <v>2547</v>
      </c>
      <c r="L6" s="3">
        <v>38353</v>
      </c>
      <c r="M6" s="5">
        <v>12</v>
      </c>
      <c r="N6" s="3">
        <v>38717</v>
      </c>
      <c r="O6" s="1">
        <v>3</v>
      </c>
      <c r="P6" s="29">
        <f t="shared" si="0"/>
        <v>38626</v>
      </c>
      <c r="Q6" s="2" t="s">
        <v>2985</v>
      </c>
      <c r="R6" s="1">
        <v>12</v>
      </c>
      <c r="S6" s="2" t="s">
        <v>2547</v>
      </c>
      <c r="T6" s="29">
        <f t="shared" si="1"/>
        <v>38991</v>
      </c>
      <c r="U6" s="29">
        <f t="shared" si="2"/>
        <v>39082</v>
      </c>
      <c r="V6" s="1" t="s">
        <v>2548</v>
      </c>
      <c r="W6" s="5" t="s">
        <v>3435</v>
      </c>
      <c r="X6" s="2" t="s">
        <v>227</v>
      </c>
      <c r="Y6" s="1" t="s">
        <v>2553</v>
      </c>
      <c r="Z6" s="4">
        <v>815.25</v>
      </c>
      <c r="AA6" s="2" t="s">
        <v>2550</v>
      </c>
      <c r="AB6" s="2" t="s">
        <v>406</v>
      </c>
      <c r="AC6" s="2" t="s">
        <v>2547</v>
      </c>
      <c r="AD6" s="5" t="s">
        <v>1345</v>
      </c>
      <c r="AE6" s="2" t="s">
        <v>3436</v>
      </c>
      <c r="AF6" s="2"/>
      <c r="AG6" s="1" t="s">
        <v>1668</v>
      </c>
      <c r="AH6" s="2" t="s">
        <v>407</v>
      </c>
      <c r="AI6" s="2" t="s">
        <v>2547</v>
      </c>
      <c r="AJ6" s="2" t="s">
        <v>1363</v>
      </c>
      <c r="AK6" s="2"/>
      <c r="AL6" s="2"/>
      <c r="AM6" s="2"/>
    </row>
    <row r="7" spans="1:39" s="51" customFormat="1" ht="12.75" outlineLevel="1">
      <c r="A7" s="5" t="s">
        <v>898</v>
      </c>
      <c r="B7" s="27" t="s">
        <v>3045</v>
      </c>
      <c r="C7" s="2" t="s">
        <v>548</v>
      </c>
      <c r="D7" s="2">
        <f>COUNTIF(C:C,C7)</f>
        <v>3</v>
      </c>
      <c r="E7" s="22"/>
      <c r="F7" s="2" t="s">
        <v>2547</v>
      </c>
      <c r="G7" s="2" t="s">
        <v>105</v>
      </c>
      <c r="H7" s="28"/>
      <c r="I7" s="2"/>
      <c r="J7" s="5" t="s">
        <v>2078</v>
      </c>
      <c r="K7" s="3">
        <v>39001</v>
      </c>
      <c r="L7" s="3">
        <v>39001</v>
      </c>
      <c r="M7" s="28" t="s">
        <v>2547</v>
      </c>
      <c r="N7" s="2" t="s">
        <v>2547</v>
      </c>
      <c r="O7" s="2">
        <v>1</v>
      </c>
      <c r="P7" s="29" t="str">
        <f t="shared" si="0"/>
        <v>?</v>
      </c>
      <c r="Q7" s="2" t="s">
        <v>2547</v>
      </c>
      <c r="R7" s="2" t="s">
        <v>2547</v>
      </c>
      <c r="S7" s="2" t="s">
        <v>2547</v>
      </c>
      <c r="T7" s="29" t="str">
        <f t="shared" si="1"/>
        <v>?</v>
      </c>
      <c r="U7" s="29" t="str">
        <f t="shared" si="2"/>
        <v>?</v>
      </c>
      <c r="V7" s="1" t="s">
        <v>2548</v>
      </c>
      <c r="W7" s="5" t="s">
        <v>3435</v>
      </c>
      <c r="X7" s="2" t="s">
        <v>2079</v>
      </c>
      <c r="Y7" s="1" t="s">
        <v>1384</v>
      </c>
      <c r="Z7" s="4">
        <v>130</v>
      </c>
      <c r="AA7" s="2" t="s">
        <v>3073</v>
      </c>
      <c r="AB7" s="2" t="s">
        <v>2081</v>
      </c>
      <c r="AC7" s="2" t="s">
        <v>2082</v>
      </c>
      <c r="AD7" s="5" t="s">
        <v>1345</v>
      </c>
      <c r="AE7" s="2" t="s">
        <v>3436</v>
      </c>
      <c r="AF7" s="2"/>
      <c r="AG7" s="1" t="s">
        <v>3786</v>
      </c>
      <c r="AH7" s="2" t="s">
        <v>920</v>
      </c>
      <c r="AI7" s="2" t="s">
        <v>2547</v>
      </c>
      <c r="AJ7" s="2"/>
      <c r="AK7" s="2"/>
      <c r="AL7" s="2"/>
      <c r="AM7" s="2"/>
    </row>
    <row r="8" spans="1:39" s="43" customFormat="1" ht="12.75" outlineLevel="1">
      <c r="A8" s="2" t="s">
        <v>898</v>
      </c>
      <c r="B8" s="27" t="s">
        <v>3048</v>
      </c>
      <c r="C8" s="2" t="s">
        <v>586</v>
      </c>
      <c r="D8" s="2">
        <f>COUNTIF(C:C,C8)</f>
        <v>1</v>
      </c>
      <c r="E8" s="22"/>
      <c r="F8" s="2" t="s">
        <v>783</v>
      </c>
      <c r="G8" s="2" t="s">
        <v>105</v>
      </c>
      <c r="H8" s="28"/>
      <c r="I8" s="2"/>
      <c r="J8" s="2" t="s">
        <v>2546</v>
      </c>
      <c r="K8" s="2" t="s">
        <v>2547</v>
      </c>
      <c r="L8" s="3">
        <v>38353</v>
      </c>
      <c r="M8" s="5">
        <v>12</v>
      </c>
      <c r="N8" s="3">
        <v>38717</v>
      </c>
      <c r="O8" s="1">
        <v>3</v>
      </c>
      <c r="P8" s="29">
        <f t="shared" si="0"/>
        <v>38626</v>
      </c>
      <c r="Q8" s="2" t="s">
        <v>2985</v>
      </c>
      <c r="R8" s="1">
        <v>12</v>
      </c>
      <c r="S8" s="2" t="s">
        <v>2547</v>
      </c>
      <c r="T8" s="29">
        <f t="shared" si="1"/>
        <v>38991</v>
      </c>
      <c r="U8" s="29">
        <f t="shared" si="2"/>
        <v>39082</v>
      </c>
      <c r="V8" s="1" t="s">
        <v>2548</v>
      </c>
      <c r="W8" s="5" t="s">
        <v>3435</v>
      </c>
      <c r="X8" s="2" t="s">
        <v>227</v>
      </c>
      <c r="Y8" s="1" t="s">
        <v>2553</v>
      </c>
      <c r="Z8" s="4">
        <v>2022.53</v>
      </c>
      <c r="AA8" s="2" t="s">
        <v>2550</v>
      </c>
      <c r="AB8" s="2" t="s">
        <v>406</v>
      </c>
      <c r="AC8" s="2" t="s">
        <v>2547</v>
      </c>
      <c r="AD8" s="5" t="s">
        <v>2197</v>
      </c>
      <c r="AE8" s="2" t="s">
        <v>3436</v>
      </c>
      <c r="AF8" s="2"/>
      <c r="AG8" s="1" t="s">
        <v>1668</v>
      </c>
      <c r="AH8" s="2" t="s">
        <v>407</v>
      </c>
      <c r="AI8" s="2" t="s">
        <v>2547</v>
      </c>
      <c r="AJ8" s="2" t="s">
        <v>1363</v>
      </c>
      <c r="AK8" s="2"/>
      <c r="AL8" s="2"/>
      <c r="AM8" s="2"/>
    </row>
    <row r="9" spans="1:39" ht="12.75" outlineLevel="1">
      <c r="A9" s="2" t="s">
        <v>898</v>
      </c>
      <c r="B9" s="27" t="s">
        <v>3049</v>
      </c>
      <c r="C9" s="2" t="s">
        <v>588</v>
      </c>
      <c r="D9" s="2">
        <f>COUNTIF(C:C,C9)</f>
        <v>1</v>
      </c>
      <c r="E9" s="22"/>
      <c r="F9" s="2" t="s">
        <v>783</v>
      </c>
      <c r="G9" s="2" t="s">
        <v>105</v>
      </c>
      <c r="H9" s="28"/>
      <c r="I9" s="2"/>
      <c r="J9" s="2" t="s">
        <v>2546</v>
      </c>
      <c r="K9" s="2" t="s">
        <v>2547</v>
      </c>
      <c r="L9" s="3">
        <v>38353</v>
      </c>
      <c r="M9" s="5">
        <v>12</v>
      </c>
      <c r="N9" s="3">
        <v>38717</v>
      </c>
      <c r="O9" s="1">
        <v>3</v>
      </c>
      <c r="P9" s="29">
        <f t="shared" si="0"/>
        <v>38626</v>
      </c>
      <c r="Q9" s="2" t="s">
        <v>2985</v>
      </c>
      <c r="R9" s="1">
        <v>12</v>
      </c>
      <c r="S9" s="2" t="s">
        <v>2547</v>
      </c>
      <c r="T9" s="29">
        <f t="shared" si="1"/>
        <v>38991</v>
      </c>
      <c r="U9" s="29">
        <f t="shared" si="2"/>
        <v>39082</v>
      </c>
      <c r="V9" s="5" t="s">
        <v>2203</v>
      </c>
      <c r="W9" s="5" t="s">
        <v>3435</v>
      </c>
      <c r="X9" s="2" t="s">
        <v>227</v>
      </c>
      <c r="Y9" s="1" t="s">
        <v>2553</v>
      </c>
      <c r="Z9" s="4">
        <v>2288.86</v>
      </c>
      <c r="AA9" s="2" t="s">
        <v>2550</v>
      </c>
      <c r="AB9" s="2" t="s">
        <v>406</v>
      </c>
      <c r="AC9" s="2" t="s">
        <v>2547</v>
      </c>
      <c r="AD9" s="1" t="s">
        <v>1509</v>
      </c>
      <c r="AE9" s="2" t="s">
        <v>3436</v>
      </c>
      <c r="AF9" s="2"/>
      <c r="AG9" s="1" t="s">
        <v>1668</v>
      </c>
      <c r="AH9" s="2" t="s">
        <v>407</v>
      </c>
      <c r="AI9" s="2" t="s">
        <v>2547</v>
      </c>
      <c r="AJ9" s="2" t="s">
        <v>1363</v>
      </c>
      <c r="AK9" s="2"/>
      <c r="AL9" s="2"/>
      <c r="AM9" s="2"/>
    </row>
    <row r="10" spans="1:39" s="43" customFormat="1" ht="12.75" outlineLevel="1">
      <c r="A10" s="2" t="s">
        <v>898</v>
      </c>
      <c r="B10" s="27" t="s">
        <v>3050</v>
      </c>
      <c r="C10" s="2" t="s">
        <v>590</v>
      </c>
      <c r="D10" s="2">
        <f>COUNTIF(C:C,C10)</f>
        <v>1</v>
      </c>
      <c r="E10" s="22"/>
      <c r="F10" s="2" t="s">
        <v>783</v>
      </c>
      <c r="G10" s="2" t="s">
        <v>105</v>
      </c>
      <c r="H10" s="28"/>
      <c r="I10" s="2"/>
      <c r="J10" s="2" t="s">
        <v>2546</v>
      </c>
      <c r="K10" s="2" t="s">
        <v>2547</v>
      </c>
      <c r="L10" s="3">
        <v>38353</v>
      </c>
      <c r="M10" s="5">
        <v>12</v>
      </c>
      <c r="N10" s="3">
        <v>38717</v>
      </c>
      <c r="O10" s="1">
        <v>3</v>
      </c>
      <c r="P10" s="29">
        <f t="shared" si="0"/>
        <v>38626</v>
      </c>
      <c r="Q10" s="2" t="s">
        <v>2985</v>
      </c>
      <c r="R10" s="1">
        <v>12</v>
      </c>
      <c r="S10" s="2" t="s">
        <v>2547</v>
      </c>
      <c r="T10" s="29">
        <f t="shared" si="1"/>
        <v>38991</v>
      </c>
      <c r="U10" s="29">
        <f t="shared" si="2"/>
        <v>39082</v>
      </c>
      <c r="V10" s="1" t="s">
        <v>2548</v>
      </c>
      <c r="W10" s="5" t="s">
        <v>3435</v>
      </c>
      <c r="X10" s="2" t="s">
        <v>227</v>
      </c>
      <c r="Y10" s="1" t="s">
        <v>2553</v>
      </c>
      <c r="Z10" s="4">
        <v>627.58</v>
      </c>
      <c r="AA10" s="2" t="s">
        <v>2550</v>
      </c>
      <c r="AB10" s="2" t="s">
        <v>406</v>
      </c>
      <c r="AC10" s="2" t="s">
        <v>2547</v>
      </c>
      <c r="AD10" s="1" t="s">
        <v>1511</v>
      </c>
      <c r="AE10" s="2" t="s">
        <v>3436</v>
      </c>
      <c r="AF10" s="2"/>
      <c r="AG10" s="1" t="s">
        <v>1668</v>
      </c>
      <c r="AH10" s="2" t="s">
        <v>407</v>
      </c>
      <c r="AI10" s="2" t="s">
        <v>2547</v>
      </c>
      <c r="AJ10" s="2" t="s">
        <v>1363</v>
      </c>
      <c r="AK10" s="2"/>
      <c r="AL10" s="2"/>
      <c r="AM10" s="2"/>
    </row>
    <row r="11" spans="1:39" s="43" customFormat="1" ht="12.75" outlineLevel="1">
      <c r="A11" s="2" t="s">
        <v>898</v>
      </c>
      <c r="B11" s="27" t="s">
        <v>3051</v>
      </c>
      <c r="C11" s="2" t="s">
        <v>591</v>
      </c>
      <c r="D11" s="2">
        <f>COUNTIF(C:C,C11)</f>
        <v>1</v>
      </c>
      <c r="E11" s="22"/>
      <c r="F11" s="2" t="s">
        <v>783</v>
      </c>
      <c r="G11" s="2" t="s">
        <v>105</v>
      </c>
      <c r="H11" s="28"/>
      <c r="I11" s="2"/>
      <c r="J11" s="2" t="s">
        <v>2546</v>
      </c>
      <c r="K11" s="2" t="s">
        <v>2547</v>
      </c>
      <c r="L11" s="3">
        <v>38353</v>
      </c>
      <c r="M11" s="5">
        <v>12</v>
      </c>
      <c r="N11" s="3">
        <v>38717</v>
      </c>
      <c r="O11" s="1">
        <v>3</v>
      </c>
      <c r="P11" s="29">
        <f t="shared" si="0"/>
        <v>38626</v>
      </c>
      <c r="Q11" s="2" t="s">
        <v>2985</v>
      </c>
      <c r="R11" s="1">
        <v>12</v>
      </c>
      <c r="S11" s="2" t="s">
        <v>2547</v>
      </c>
      <c r="T11" s="29">
        <f t="shared" si="1"/>
        <v>38991</v>
      </c>
      <c r="U11" s="29">
        <f t="shared" si="2"/>
        <v>39082</v>
      </c>
      <c r="V11" s="1" t="s">
        <v>2548</v>
      </c>
      <c r="W11" s="5" t="s">
        <v>3435</v>
      </c>
      <c r="X11" s="2" t="s">
        <v>227</v>
      </c>
      <c r="Y11" s="1" t="s">
        <v>2553</v>
      </c>
      <c r="Z11" s="4">
        <v>6710.52</v>
      </c>
      <c r="AA11" s="2" t="s">
        <v>2550</v>
      </c>
      <c r="AB11" s="2" t="s">
        <v>406</v>
      </c>
      <c r="AC11" s="2" t="s">
        <v>2547</v>
      </c>
      <c r="AD11" s="5" t="s">
        <v>2200</v>
      </c>
      <c r="AE11" s="2" t="s">
        <v>3436</v>
      </c>
      <c r="AF11" s="2"/>
      <c r="AG11" s="1" t="s">
        <v>1668</v>
      </c>
      <c r="AH11" s="2" t="s">
        <v>407</v>
      </c>
      <c r="AI11" s="2" t="s">
        <v>2547</v>
      </c>
      <c r="AJ11" s="2" t="s">
        <v>1363</v>
      </c>
      <c r="AK11" s="2"/>
      <c r="AL11" s="2"/>
      <c r="AM11" s="2"/>
    </row>
    <row r="12" spans="1:39" s="43" customFormat="1" ht="12.75" outlineLevel="1">
      <c r="A12" s="2" t="s">
        <v>898</v>
      </c>
      <c r="B12" s="27" t="s">
        <v>3052</v>
      </c>
      <c r="C12" s="2" t="s">
        <v>382</v>
      </c>
      <c r="D12" s="2">
        <f>COUNTIF(C:C,C12)</f>
        <v>1</v>
      </c>
      <c r="E12" s="22"/>
      <c r="F12" s="2" t="s">
        <v>783</v>
      </c>
      <c r="G12" s="2" t="s">
        <v>105</v>
      </c>
      <c r="H12" s="28"/>
      <c r="I12" s="2"/>
      <c r="J12" s="2" t="s">
        <v>2546</v>
      </c>
      <c r="K12" s="2" t="s">
        <v>2547</v>
      </c>
      <c r="L12" s="3">
        <v>38353</v>
      </c>
      <c r="M12" s="5">
        <v>12</v>
      </c>
      <c r="N12" s="3">
        <v>38717</v>
      </c>
      <c r="O12" s="1">
        <v>3</v>
      </c>
      <c r="P12" s="29">
        <f t="shared" si="0"/>
        <v>38626</v>
      </c>
      <c r="Q12" s="2" t="s">
        <v>2985</v>
      </c>
      <c r="R12" s="1">
        <v>12</v>
      </c>
      <c r="S12" s="2" t="s">
        <v>2547</v>
      </c>
      <c r="T12" s="29">
        <f t="shared" si="1"/>
        <v>38991</v>
      </c>
      <c r="U12" s="29">
        <f t="shared" si="2"/>
        <v>39082</v>
      </c>
      <c r="V12" s="1" t="s">
        <v>2548</v>
      </c>
      <c r="W12" s="5" t="s">
        <v>3435</v>
      </c>
      <c r="X12" s="2" t="s">
        <v>227</v>
      </c>
      <c r="Y12" s="1" t="s">
        <v>2553</v>
      </c>
      <c r="Z12" s="4">
        <v>8709.1</v>
      </c>
      <c r="AA12" s="2" t="s">
        <v>2550</v>
      </c>
      <c r="AB12" s="2" t="s">
        <v>406</v>
      </c>
      <c r="AC12" s="2" t="s">
        <v>2547</v>
      </c>
      <c r="AD12" s="1" t="s">
        <v>1498</v>
      </c>
      <c r="AE12" s="2" t="s">
        <v>3436</v>
      </c>
      <c r="AF12" s="2"/>
      <c r="AG12" s="1" t="s">
        <v>1668</v>
      </c>
      <c r="AH12" s="2" t="s">
        <v>407</v>
      </c>
      <c r="AI12" s="2" t="s">
        <v>2547</v>
      </c>
      <c r="AJ12" s="2" t="s">
        <v>1363</v>
      </c>
      <c r="AK12" s="2"/>
      <c r="AL12" s="2"/>
      <c r="AM12" s="2"/>
    </row>
    <row r="13" spans="1:39" s="43" customFormat="1" ht="12.75" outlineLevel="1">
      <c r="A13" s="2" t="s">
        <v>898</v>
      </c>
      <c r="B13" s="27" t="s">
        <v>3053</v>
      </c>
      <c r="C13" s="2" t="s">
        <v>584</v>
      </c>
      <c r="D13" s="2">
        <f>COUNTIF(C:C,C13)</f>
        <v>1</v>
      </c>
      <c r="E13" s="22"/>
      <c r="F13" s="2" t="s">
        <v>783</v>
      </c>
      <c r="G13" s="2" t="s">
        <v>105</v>
      </c>
      <c r="H13" s="28"/>
      <c r="I13" s="2"/>
      <c r="J13" s="2" t="s">
        <v>2546</v>
      </c>
      <c r="K13" s="2" t="s">
        <v>2547</v>
      </c>
      <c r="L13" s="3">
        <v>38353</v>
      </c>
      <c r="M13" s="5">
        <v>12</v>
      </c>
      <c r="N13" s="3">
        <v>38717</v>
      </c>
      <c r="O13" s="1">
        <v>3</v>
      </c>
      <c r="P13" s="29">
        <f t="shared" si="0"/>
        <v>38626</v>
      </c>
      <c r="Q13" s="2" t="s">
        <v>2985</v>
      </c>
      <c r="R13" s="1">
        <v>12</v>
      </c>
      <c r="S13" s="2" t="s">
        <v>2547</v>
      </c>
      <c r="T13" s="29">
        <f t="shared" si="1"/>
        <v>38991</v>
      </c>
      <c r="U13" s="29">
        <f t="shared" si="2"/>
        <v>39082</v>
      </c>
      <c r="V13" s="1" t="s">
        <v>2548</v>
      </c>
      <c r="W13" s="5" t="s">
        <v>3435</v>
      </c>
      <c r="X13" s="2" t="s">
        <v>227</v>
      </c>
      <c r="Y13" s="1" t="s">
        <v>2553</v>
      </c>
      <c r="Z13" s="4">
        <v>1069.61</v>
      </c>
      <c r="AA13" s="2" t="s">
        <v>2550</v>
      </c>
      <c r="AB13" s="2" t="s">
        <v>406</v>
      </c>
      <c r="AC13" s="2" t="s">
        <v>2547</v>
      </c>
      <c r="AD13" s="1" t="s">
        <v>1494</v>
      </c>
      <c r="AE13" s="2" t="s">
        <v>3436</v>
      </c>
      <c r="AF13" s="2"/>
      <c r="AG13" s="1" t="s">
        <v>1668</v>
      </c>
      <c r="AH13" s="2" t="s">
        <v>407</v>
      </c>
      <c r="AI13" s="2" t="s">
        <v>2547</v>
      </c>
      <c r="AJ13" s="2" t="s">
        <v>1363</v>
      </c>
      <c r="AK13" s="2"/>
      <c r="AL13" s="2"/>
      <c r="AM13" s="2"/>
    </row>
    <row r="14" spans="1:39" s="43" customFormat="1" ht="12.75" outlineLevel="1">
      <c r="A14" s="2" t="s">
        <v>898</v>
      </c>
      <c r="B14" s="27" t="s">
        <v>3054</v>
      </c>
      <c r="C14" s="2" t="s">
        <v>585</v>
      </c>
      <c r="D14" s="2">
        <f>COUNTIF(C:C,C14)</f>
        <v>1</v>
      </c>
      <c r="E14" s="22"/>
      <c r="F14" s="2" t="s">
        <v>783</v>
      </c>
      <c r="G14" s="2" t="s">
        <v>105</v>
      </c>
      <c r="H14" s="28"/>
      <c r="I14" s="2"/>
      <c r="J14" s="2" t="s">
        <v>2546</v>
      </c>
      <c r="K14" s="2" t="s">
        <v>2547</v>
      </c>
      <c r="L14" s="3">
        <v>38353</v>
      </c>
      <c r="M14" s="5">
        <v>12</v>
      </c>
      <c r="N14" s="3">
        <v>38717</v>
      </c>
      <c r="O14" s="1">
        <v>3</v>
      </c>
      <c r="P14" s="29">
        <f t="shared" si="0"/>
        <v>38626</v>
      </c>
      <c r="Q14" s="2" t="s">
        <v>2985</v>
      </c>
      <c r="R14" s="1">
        <v>12</v>
      </c>
      <c r="S14" s="2" t="s">
        <v>2547</v>
      </c>
      <c r="T14" s="29">
        <f t="shared" si="1"/>
        <v>38991</v>
      </c>
      <c r="U14" s="29">
        <f t="shared" si="2"/>
        <v>39082</v>
      </c>
      <c r="V14" s="1" t="s">
        <v>2548</v>
      </c>
      <c r="W14" s="5" t="s">
        <v>3435</v>
      </c>
      <c r="X14" s="2" t="s">
        <v>227</v>
      </c>
      <c r="Y14" s="1" t="s">
        <v>2553</v>
      </c>
      <c r="Z14" s="4">
        <v>4495.3</v>
      </c>
      <c r="AA14" s="2" t="s">
        <v>2550</v>
      </c>
      <c r="AB14" s="2" t="s">
        <v>406</v>
      </c>
      <c r="AC14" s="2" t="s">
        <v>2547</v>
      </c>
      <c r="AD14" s="5" t="s">
        <v>1345</v>
      </c>
      <c r="AE14" s="2" t="s">
        <v>3436</v>
      </c>
      <c r="AF14" s="2"/>
      <c r="AG14" s="1" t="s">
        <v>1668</v>
      </c>
      <c r="AH14" s="2" t="s">
        <v>407</v>
      </c>
      <c r="AI14" s="2" t="s">
        <v>2547</v>
      </c>
      <c r="AJ14" s="2" t="s">
        <v>1363</v>
      </c>
      <c r="AK14" s="2"/>
      <c r="AL14" s="2"/>
      <c r="AM14" s="2"/>
    </row>
    <row r="15" spans="1:39" s="43" customFormat="1" ht="12.75" outlineLevel="1">
      <c r="A15" s="2" t="s">
        <v>898</v>
      </c>
      <c r="B15" s="27" t="s">
        <v>3055</v>
      </c>
      <c r="C15" s="2" t="s">
        <v>502</v>
      </c>
      <c r="D15" s="2">
        <f>COUNTIF(C:C,C15)</f>
        <v>1</v>
      </c>
      <c r="E15" s="22"/>
      <c r="F15" s="2" t="s">
        <v>783</v>
      </c>
      <c r="G15" s="2" t="s">
        <v>105</v>
      </c>
      <c r="H15" s="2"/>
      <c r="I15" s="2"/>
      <c r="J15" s="2" t="s">
        <v>2546</v>
      </c>
      <c r="K15" s="2" t="s">
        <v>2547</v>
      </c>
      <c r="L15" s="3">
        <v>38353</v>
      </c>
      <c r="M15" s="5">
        <v>12</v>
      </c>
      <c r="N15" s="3">
        <v>38717</v>
      </c>
      <c r="O15" s="1">
        <v>3</v>
      </c>
      <c r="P15" s="29">
        <f t="shared" si="0"/>
        <v>38626</v>
      </c>
      <c r="Q15" s="2" t="s">
        <v>2985</v>
      </c>
      <c r="R15" s="1">
        <v>12</v>
      </c>
      <c r="S15" s="2" t="s">
        <v>2547</v>
      </c>
      <c r="T15" s="29">
        <f t="shared" si="1"/>
        <v>38991</v>
      </c>
      <c r="U15" s="29">
        <f t="shared" si="2"/>
        <v>39082</v>
      </c>
      <c r="V15" s="5" t="s">
        <v>686</v>
      </c>
      <c r="W15" s="5" t="s">
        <v>3435</v>
      </c>
      <c r="X15" s="2" t="s">
        <v>227</v>
      </c>
      <c r="Y15" s="1" t="s">
        <v>2553</v>
      </c>
      <c r="Z15" s="4">
        <v>516.32</v>
      </c>
      <c r="AA15" s="2" t="s">
        <v>2550</v>
      </c>
      <c r="AB15" s="2" t="s">
        <v>406</v>
      </c>
      <c r="AC15" s="2" t="s">
        <v>2547</v>
      </c>
      <c r="AD15" s="1" t="s">
        <v>1499</v>
      </c>
      <c r="AE15" s="2" t="s">
        <v>3436</v>
      </c>
      <c r="AF15" s="2"/>
      <c r="AG15" s="1" t="s">
        <v>1668</v>
      </c>
      <c r="AH15" s="2" t="s">
        <v>407</v>
      </c>
      <c r="AI15" s="2" t="s">
        <v>2547</v>
      </c>
      <c r="AJ15" s="2" t="s">
        <v>1363</v>
      </c>
      <c r="AK15" s="2"/>
      <c r="AL15" s="2"/>
      <c r="AM15" s="2"/>
    </row>
    <row r="16" spans="1:39" ht="12.75" outlineLevel="1">
      <c r="A16" s="5" t="s">
        <v>898</v>
      </c>
      <c r="B16" s="27" t="s">
        <v>3045</v>
      </c>
      <c r="C16" s="2" t="s">
        <v>548</v>
      </c>
      <c r="D16" s="2">
        <f>COUNTIF(C:C,C16)</f>
        <v>3</v>
      </c>
      <c r="E16" s="22"/>
      <c r="F16" s="2" t="s">
        <v>2547</v>
      </c>
      <c r="G16" s="2" t="s">
        <v>105</v>
      </c>
      <c r="H16" s="28"/>
      <c r="I16" s="2"/>
      <c r="J16" s="5" t="s">
        <v>2078</v>
      </c>
      <c r="K16" s="3">
        <v>39001</v>
      </c>
      <c r="L16" s="3">
        <v>39001</v>
      </c>
      <c r="M16" s="28" t="s">
        <v>2547</v>
      </c>
      <c r="N16" s="2" t="s">
        <v>2547</v>
      </c>
      <c r="O16" s="2">
        <v>1</v>
      </c>
      <c r="P16" s="29" t="str">
        <f t="shared" si="0"/>
        <v>?</v>
      </c>
      <c r="Q16" s="2" t="s">
        <v>2547</v>
      </c>
      <c r="R16" s="2" t="s">
        <v>2547</v>
      </c>
      <c r="S16" s="2" t="s">
        <v>2547</v>
      </c>
      <c r="T16" s="29" t="str">
        <f t="shared" si="1"/>
        <v>?</v>
      </c>
      <c r="U16" s="29" t="str">
        <f t="shared" si="2"/>
        <v>?</v>
      </c>
      <c r="V16" s="1" t="s">
        <v>2548</v>
      </c>
      <c r="W16" s="5" t="s">
        <v>3435</v>
      </c>
      <c r="X16" s="2" t="s">
        <v>2079</v>
      </c>
      <c r="Y16" s="1" t="s">
        <v>1384</v>
      </c>
      <c r="Z16" s="4">
        <v>260</v>
      </c>
      <c r="AA16" s="2" t="s">
        <v>3073</v>
      </c>
      <c r="AB16" s="2" t="s">
        <v>2080</v>
      </c>
      <c r="AC16" s="2" t="s">
        <v>2082</v>
      </c>
      <c r="AD16" s="2" t="s">
        <v>1343</v>
      </c>
      <c r="AE16" s="2" t="s">
        <v>3436</v>
      </c>
      <c r="AF16" s="2"/>
      <c r="AG16" s="1" t="s">
        <v>3786</v>
      </c>
      <c r="AH16" s="2" t="s">
        <v>920</v>
      </c>
      <c r="AI16" s="2" t="s">
        <v>2547</v>
      </c>
      <c r="AJ16" s="2"/>
      <c r="AK16" s="2"/>
      <c r="AL16" s="2"/>
      <c r="AM16" s="2"/>
    </row>
    <row r="17" spans="1:39" ht="12.75" outlineLevel="1">
      <c r="A17" s="2" t="s">
        <v>898</v>
      </c>
      <c r="B17" s="27" t="s">
        <v>3056</v>
      </c>
      <c r="C17" s="2" t="s">
        <v>582</v>
      </c>
      <c r="D17" s="2">
        <f>COUNTIF(C:C,C17)</f>
        <v>1</v>
      </c>
      <c r="E17" s="22"/>
      <c r="F17" s="2" t="s">
        <v>783</v>
      </c>
      <c r="G17" s="2" t="s">
        <v>105</v>
      </c>
      <c r="H17" s="28"/>
      <c r="I17" s="2"/>
      <c r="J17" s="2" t="s">
        <v>2546</v>
      </c>
      <c r="K17" s="2" t="s">
        <v>2547</v>
      </c>
      <c r="L17" s="3">
        <v>38353</v>
      </c>
      <c r="M17" s="5">
        <v>12</v>
      </c>
      <c r="N17" s="3">
        <v>38717</v>
      </c>
      <c r="O17" s="1">
        <v>3</v>
      </c>
      <c r="P17" s="29">
        <f t="shared" si="0"/>
        <v>38626</v>
      </c>
      <c r="Q17" s="2" t="s">
        <v>2985</v>
      </c>
      <c r="R17" s="1">
        <v>12</v>
      </c>
      <c r="S17" s="2" t="s">
        <v>2547</v>
      </c>
      <c r="T17" s="29">
        <f t="shared" si="1"/>
        <v>38991</v>
      </c>
      <c r="U17" s="29">
        <f t="shared" si="2"/>
        <v>39082</v>
      </c>
      <c r="V17" s="1" t="s">
        <v>2548</v>
      </c>
      <c r="W17" s="5" t="s">
        <v>3435</v>
      </c>
      <c r="X17" s="2" t="s">
        <v>227</v>
      </c>
      <c r="Y17" s="1" t="s">
        <v>2553</v>
      </c>
      <c r="Z17" s="4">
        <v>1150.37</v>
      </c>
      <c r="AA17" s="2" t="s">
        <v>2550</v>
      </c>
      <c r="AB17" s="2" t="s">
        <v>406</v>
      </c>
      <c r="AC17" s="2" t="s">
        <v>2547</v>
      </c>
      <c r="AD17" s="2" t="s">
        <v>2199</v>
      </c>
      <c r="AE17" s="2" t="s">
        <v>3436</v>
      </c>
      <c r="AF17" s="2"/>
      <c r="AG17" s="1" t="s">
        <v>1668</v>
      </c>
      <c r="AH17" s="2" t="s">
        <v>407</v>
      </c>
      <c r="AI17" s="2" t="s">
        <v>2547</v>
      </c>
      <c r="AJ17" s="2" t="s">
        <v>1363</v>
      </c>
      <c r="AK17" s="2"/>
      <c r="AL17" s="2"/>
      <c r="AM17" s="2"/>
    </row>
    <row r="18" spans="1:39" ht="12.75">
      <c r="A18" s="5" t="s">
        <v>898</v>
      </c>
      <c r="B18" s="27" t="s">
        <v>3057</v>
      </c>
      <c r="C18" s="2" t="s">
        <v>1969</v>
      </c>
      <c r="D18" s="2">
        <f>COUNTIF(C:C,C18)</f>
        <v>1</v>
      </c>
      <c r="E18" s="30">
        <v>200359</v>
      </c>
      <c r="F18" s="5" t="s">
        <v>2793</v>
      </c>
      <c r="G18" s="2" t="s">
        <v>122</v>
      </c>
      <c r="H18" s="28"/>
      <c r="I18" s="2"/>
      <c r="J18" s="5" t="s">
        <v>140</v>
      </c>
      <c r="K18" s="3">
        <v>37755</v>
      </c>
      <c r="L18" s="3">
        <v>37755</v>
      </c>
      <c r="M18" s="5" t="s">
        <v>1022</v>
      </c>
      <c r="N18" s="2" t="s">
        <v>1022</v>
      </c>
      <c r="O18" s="2">
        <v>3</v>
      </c>
      <c r="P18" s="29" t="s">
        <v>2547</v>
      </c>
      <c r="Q18" s="2" t="s">
        <v>3708</v>
      </c>
      <c r="R18" s="2" t="s">
        <v>3708</v>
      </c>
      <c r="S18" s="2" t="s">
        <v>2547</v>
      </c>
      <c r="T18" s="29" t="s">
        <v>2547</v>
      </c>
      <c r="U18" s="29" t="s">
        <v>1022</v>
      </c>
      <c r="V18" s="1" t="s">
        <v>2548</v>
      </c>
      <c r="W18" s="5" t="s">
        <v>2794</v>
      </c>
      <c r="X18" s="2" t="s">
        <v>2795</v>
      </c>
      <c r="Y18" s="1" t="s">
        <v>2553</v>
      </c>
      <c r="Z18" s="4">
        <v>102</v>
      </c>
      <c r="AA18" s="2" t="s">
        <v>2550</v>
      </c>
      <c r="AB18" s="2" t="s">
        <v>2584</v>
      </c>
      <c r="AC18" s="2" t="s">
        <v>2208</v>
      </c>
      <c r="AD18" s="5" t="s">
        <v>2198</v>
      </c>
      <c r="AE18" s="2" t="s">
        <v>2547</v>
      </c>
      <c r="AF18" s="2"/>
      <c r="AG18" s="1" t="s">
        <v>910</v>
      </c>
      <c r="AH18" s="2" t="s">
        <v>3708</v>
      </c>
      <c r="AI18" s="2" t="s">
        <v>2547</v>
      </c>
      <c r="AJ18" s="2"/>
      <c r="AK18" s="2"/>
      <c r="AL18" s="2"/>
      <c r="AM18" s="2"/>
    </row>
    <row r="19" spans="1:39" s="43" customFormat="1" ht="12.75">
      <c r="A19" s="5" t="s">
        <v>898</v>
      </c>
      <c r="B19" s="27" t="s">
        <v>3058</v>
      </c>
      <c r="C19" s="2" t="s">
        <v>3008</v>
      </c>
      <c r="D19" s="2">
        <f>COUNTIF(C:C,C19)</f>
        <v>1</v>
      </c>
      <c r="E19" s="30">
        <v>90003043</v>
      </c>
      <c r="F19" s="5" t="s">
        <v>3362</v>
      </c>
      <c r="G19" s="2" t="s">
        <v>121</v>
      </c>
      <c r="H19" s="28"/>
      <c r="I19" s="2"/>
      <c r="J19" s="5" t="s">
        <v>150</v>
      </c>
      <c r="K19" s="3">
        <v>39147</v>
      </c>
      <c r="L19" s="3">
        <v>39147</v>
      </c>
      <c r="M19" s="5">
        <v>12</v>
      </c>
      <c r="N19" s="3">
        <v>39513</v>
      </c>
      <c r="O19" s="2" t="s">
        <v>2547</v>
      </c>
      <c r="P19" s="29" t="str">
        <f>IF(OR(N19="?",(O19="?")),"?",DATE(YEAR(N19),MONTH(N19)-(O19),DAY(N19)))</f>
        <v>?</v>
      </c>
      <c r="Q19" s="2" t="s">
        <v>2985</v>
      </c>
      <c r="R19" s="1">
        <v>12</v>
      </c>
      <c r="S19" s="2" t="s">
        <v>2547</v>
      </c>
      <c r="T19" s="29" t="str">
        <f>IF(OR(O19="?",(U19="?")),"?",DATE(YEAR(U19),MONTH(U19)-(O19),DAY(U19)))</f>
        <v>?</v>
      </c>
      <c r="U19" s="29">
        <f>IF(R19&lt;250,DATE(YEAR(N19),MONTH(N19)+(R19),DAY(N19)),IF(R19="Nvt",DATE(YEAR(N19),MONTH(N19),DAY(N19)),"?"))</f>
        <v>39878</v>
      </c>
      <c r="V19" s="1" t="s">
        <v>2548</v>
      </c>
      <c r="W19" s="5" t="s">
        <v>2562</v>
      </c>
      <c r="X19" s="2" t="s">
        <v>3363</v>
      </c>
      <c r="Y19" s="1" t="s">
        <v>1384</v>
      </c>
      <c r="Z19" s="4">
        <v>5787.51</v>
      </c>
      <c r="AA19" s="2" t="s">
        <v>2550</v>
      </c>
      <c r="AB19" s="2" t="s">
        <v>298</v>
      </c>
      <c r="AC19" s="2" t="s">
        <v>2699</v>
      </c>
      <c r="AD19" s="2" t="s">
        <v>1343</v>
      </c>
      <c r="AE19" s="2" t="s">
        <v>2700</v>
      </c>
      <c r="AF19" s="2" t="s">
        <v>2985</v>
      </c>
      <c r="AG19" s="1" t="s">
        <v>1390</v>
      </c>
      <c r="AH19" s="2" t="s">
        <v>2843</v>
      </c>
      <c r="AI19" s="2" t="s">
        <v>2844</v>
      </c>
      <c r="AJ19" s="2"/>
      <c r="AK19" s="2"/>
      <c r="AL19" s="2"/>
      <c r="AM19" s="2"/>
    </row>
    <row r="20" spans="1:39" ht="12.75">
      <c r="A20" s="5" t="s">
        <v>898</v>
      </c>
      <c r="B20" s="27" t="s">
        <v>1671</v>
      </c>
      <c r="C20" s="14" t="s">
        <v>2522</v>
      </c>
      <c r="D20" s="2">
        <f>COUNTIF(C:C,C20)</f>
        <v>1</v>
      </c>
      <c r="E20" s="21" t="s">
        <v>3060</v>
      </c>
      <c r="F20" s="14" t="s">
        <v>2523</v>
      </c>
      <c r="G20" s="17"/>
      <c r="H20" s="17"/>
      <c r="I20" s="14"/>
      <c r="J20" s="5" t="s">
        <v>2521</v>
      </c>
      <c r="K20" s="3">
        <v>39762</v>
      </c>
      <c r="L20" s="3">
        <v>39767</v>
      </c>
      <c r="M20" s="28">
        <f>(YEAR(N20)-YEAR(L20))*12+MONTH(N20)-MONTH(L20)</f>
        <v>24</v>
      </c>
      <c r="N20" s="3">
        <v>40496</v>
      </c>
      <c r="O20" s="2">
        <v>6</v>
      </c>
      <c r="P20" s="29">
        <f>IF(OR(N20="?",(O20="?")),"?",DATE(YEAR(N20),MONTH(N20)-(O20),DAY(N20)))</f>
        <v>40312</v>
      </c>
      <c r="Q20" s="2" t="s">
        <v>785</v>
      </c>
      <c r="R20" s="2">
        <v>0</v>
      </c>
      <c r="S20" s="2" t="s">
        <v>2547</v>
      </c>
      <c r="T20" s="29">
        <f>IF(OR(O20="?",(U20="?")),"?",DATE(YEAR(U20),MONTH(U20)-(O20),DAY(U20)))</f>
        <v>40312</v>
      </c>
      <c r="U20" s="29">
        <f>IF(R20&lt;250,DATE(YEAR(N20),MONTH(N20)+(R20),DAY(N20)),IF(R20="Nvt",DATE(YEAR(N20),MONTH(N20),DAY(N20)),"?"))</f>
        <v>40496</v>
      </c>
      <c r="V20" s="2" t="s">
        <v>2547</v>
      </c>
      <c r="W20" s="2" t="s">
        <v>2524</v>
      </c>
      <c r="X20" s="2" t="s">
        <v>2525</v>
      </c>
      <c r="Y20" s="2" t="s">
        <v>3860</v>
      </c>
      <c r="Z20" s="4" t="s">
        <v>2547</v>
      </c>
      <c r="AA20" s="2" t="s">
        <v>2547</v>
      </c>
      <c r="AB20" s="2" t="s">
        <v>2526</v>
      </c>
      <c r="AC20" s="2" t="s">
        <v>3857</v>
      </c>
      <c r="AD20" s="2" t="s">
        <v>2547</v>
      </c>
      <c r="AE20" s="2" t="s">
        <v>2547</v>
      </c>
      <c r="AF20" s="2" t="s">
        <v>2985</v>
      </c>
      <c r="AG20" s="2" t="s">
        <v>3858</v>
      </c>
      <c r="AH20" s="2" t="s">
        <v>2547</v>
      </c>
      <c r="AI20" s="2" t="s">
        <v>2547</v>
      </c>
      <c r="AJ20" s="2" t="s">
        <v>3859</v>
      </c>
      <c r="AK20" s="2"/>
      <c r="AL20" s="2"/>
      <c r="AM20" s="2"/>
    </row>
    <row r="21" spans="1:39" s="43" customFormat="1" ht="12.75">
      <c r="A21" s="15" t="s">
        <v>880</v>
      </c>
      <c r="B21" s="27"/>
      <c r="C21" s="2"/>
      <c r="D21" s="2"/>
      <c r="E21" s="30"/>
      <c r="F21" s="5"/>
      <c r="G21" s="2"/>
      <c r="H21" s="28"/>
      <c r="I21" s="2"/>
      <c r="J21" s="15"/>
      <c r="K21" s="3"/>
      <c r="L21" s="3"/>
      <c r="M21" s="5"/>
      <c r="N21" s="3"/>
      <c r="O21" s="2"/>
      <c r="P21" s="29"/>
      <c r="Q21" s="2"/>
      <c r="R21" s="1"/>
      <c r="S21" s="2"/>
      <c r="T21" s="29"/>
      <c r="U21" s="29"/>
      <c r="V21" s="1"/>
      <c r="W21" s="5"/>
      <c r="X21" s="2"/>
      <c r="Y21" s="1"/>
      <c r="Z21" s="4"/>
      <c r="AA21" s="2"/>
      <c r="AB21" s="2"/>
      <c r="AC21" s="2"/>
      <c r="AD21" s="2"/>
      <c r="AE21" s="2"/>
      <c r="AF21" s="2"/>
      <c r="AG21" s="1"/>
      <c r="AH21" s="2"/>
      <c r="AI21" s="2"/>
      <c r="AJ21" s="2"/>
      <c r="AK21" s="2"/>
      <c r="AL21" s="2"/>
      <c r="AM21" s="2"/>
    </row>
    <row r="22" spans="1:39" ht="12.75" outlineLevel="1">
      <c r="A22" s="5" t="s">
        <v>898</v>
      </c>
      <c r="B22" s="27" t="s">
        <v>1672</v>
      </c>
      <c r="C22" s="2" t="s">
        <v>1116</v>
      </c>
      <c r="D22" s="2">
        <f>COUNTIF(C:C,C22)</f>
        <v>1</v>
      </c>
      <c r="E22" s="30" t="s">
        <v>3061</v>
      </c>
      <c r="F22" s="5" t="s">
        <v>563</v>
      </c>
      <c r="G22" s="28" t="s">
        <v>107</v>
      </c>
      <c r="H22" s="28"/>
      <c r="I22" s="2"/>
      <c r="J22" s="5" t="s">
        <v>140</v>
      </c>
      <c r="K22" s="3">
        <v>38078</v>
      </c>
      <c r="L22" s="3">
        <v>38078</v>
      </c>
      <c r="M22" s="5">
        <v>36</v>
      </c>
      <c r="N22" s="3">
        <v>39173</v>
      </c>
      <c r="O22" s="1">
        <v>3</v>
      </c>
      <c r="P22" s="29">
        <f>IF(OR(N22="?",(O22="?")),"?",DATE(YEAR(N22),MONTH(N22)-(O22),DAY(N22)))</f>
        <v>39083</v>
      </c>
      <c r="Q22" s="2" t="s">
        <v>785</v>
      </c>
      <c r="R22" s="1">
        <v>0</v>
      </c>
      <c r="S22" s="2" t="s">
        <v>2547</v>
      </c>
      <c r="T22" s="29">
        <f>IF(OR(O22="?",(U22="?")),"?",DATE(YEAR(U22),MONTH(U22)-(O22),DAY(U22)))</f>
        <v>39083</v>
      </c>
      <c r="U22" s="29">
        <f>IF(R22&lt;250,DATE(YEAR(N22),MONTH(N22)+(R22),DAY(N22)),IF(R22="Nvt",DATE(YEAR(N22),MONTH(N22),DAY(N22)),"?"))</f>
        <v>39173</v>
      </c>
      <c r="V22" s="1" t="s">
        <v>2548</v>
      </c>
      <c r="W22" s="1" t="s">
        <v>1129</v>
      </c>
      <c r="X22" s="2" t="s">
        <v>654</v>
      </c>
      <c r="Y22" s="1" t="s">
        <v>148</v>
      </c>
      <c r="Z22" s="4">
        <v>0</v>
      </c>
      <c r="AA22" s="2" t="s">
        <v>2550</v>
      </c>
      <c r="AB22" s="2" t="s">
        <v>18</v>
      </c>
      <c r="AC22" s="2" t="s">
        <v>2547</v>
      </c>
      <c r="AD22" s="1" t="s">
        <v>1498</v>
      </c>
      <c r="AE22" s="2" t="s">
        <v>2547</v>
      </c>
      <c r="AF22" s="2" t="s">
        <v>2985</v>
      </c>
      <c r="AG22" s="1" t="s">
        <v>1789</v>
      </c>
      <c r="AH22" s="2" t="s">
        <v>1150</v>
      </c>
      <c r="AI22" s="2" t="s">
        <v>2547</v>
      </c>
      <c r="AJ22" s="2"/>
      <c r="AK22" s="2"/>
      <c r="AL22" s="2"/>
      <c r="AM22" s="2"/>
    </row>
    <row r="23" spans="1:39" ht="12.75" outlineLevel="1">
      <c r="A23" s="5" t="s">
        <v>898</v>
      </c>
      <c r="B23" s="27" t="s">
        <v>1673</v>
      </c>
      <c r="C23" s="2" t="s">
        <v>1971</v>
      </c>
      <c r="D23" s="2">
        <f>COUNTIF(C:C,C23)</f>
        <v>1</v>
      </c>
      <c r="E23" s="30" t="s">
        <v>3062</v>
      </c>
      <c r="F23" s="5" t="s">
        <v>2602</v>
      </c>
      <c r="G23" s="28" t="s">
        <v>115</v>
      </c>
      <c r="H23" s="28"/>
      <c r="I23" s="2"/>
      <c r="J23" s="5" t="s">
        <v>140</v>
      </c>
      <c r="K23" s="3">
        <v>36526</v>
      </c>
      <c r="L23" s="3">
        <v>36526</v>
      </c>
      <c r="M23" s="5">
        <v>48</v>
      </c>
      <c r="N23" s="3">
        <v>37987</v>
      </c>
      <c r="O23" s="1">
        <v>1</v>
      </c>
      <c r="P23" s="29">
        <f>IF(OR(N23="?",(O23="?")),"?",DATE(YEAR(N23),MONTH(N23)-(O23),DAY(N23)))</f>
        <v>37956</v>
      </c>
      <c r="Q23" s="2" t="s">
        <v>785</v>
      </c>
      <c r="R23" s="1">
        <v>0</v>
      </c>
      <c r="S23" s="2" t="s">
        <v>2547</v>
      </c>
      <c r="T23" s="29">
        <f>IF(OR(O23="?",(U23="?")),"?",DATE(YEAR(U23),MONTH(U23)-(O23),DAY(U23)))</f>
        <v>37956</v>
      </c>
      <c r="U23" s="29">
        <f>IF(R23&lt;250,DATE(YEAR(N23),MONTH(N23)+(R23),DAY(N23)),IF(R23="Nvt",DATE(YEAR(N23),MONTH(N23),DAY(N23)),"?"))</f>
        <v>37987</v>
      </c>
      <c r="V23" s="1" t="s">
        <v>2548</v>
      </c>
      <c r="W23" s="1" t="s">
        <v>1129</v>
      </c>
      <c r="X23" s="2" t="s">
        <v>2603</v>
      </c>
      <c r="Y23" s="1" t="s">
        <v>148</v>
      </c>
      <c r="Z23" s="4" t="s">
        <v>2547</v>
      </c>
      <c r="AA23" s="2" t="s">
        <v>2550</v>
      </c>
      <c r="AB23" s="2" t="s">
        <v>3072</v>
      </c>
      <c r="AC23" s="2" t="s">
        <v>3076</v>
      </c>
      <c r="AD23" s="1" t="s">
        <v>1498</v>
      </c>
      <c r="AE23" s="2" t="s">
        <v>2547</v>
      </c>
      <c r="AF23" s="2" t="s">
        <v>2985</v>
      </c>
      <c r="AG23" s="1" t="s">
        <v>911</v>
      </c>
      <c r="AH23" s="2" t="s">
        <v>3708</v>
      </c>
      <c r="AI23" s="2" t="s">
        <v>2547</v>
      </c>
      <c r="AJ23" s="2"/>
      <c r="AK23" s="2"/>
      <c r="AL23" s="2"/>
      <c r="AM23" s="2"/>
    </row>
    <row r="24" spans="1:39" ht="12.75">
      <c r="A24" s="15" t="s">
        <v>1095</v>
      </c>
      <c r="B24" s="27"/>
      <c r="C24" s="2"/>
      <c r="D24" s="2"/>
      <c r="E24" s="30"/>
      <c r="F24" s="5"/>
      <c r="G24" s="28"/>
      <c r="H24" s="28"/>
      <c r="I24" s="2"/>
      <c r="J24" s="15"/>
      <c r="K24" s="3"/>
      <c r="L24" s="3"/>
      <c r="M24" s="5"/>
      <c r="N24" s="3"/>
      <c r="O24" s="1"/>
      <c r="P24" s="29"/>
      <c r="Q24" s="2"/>
      <c r="R24" s="1"/>
      <c r="S24" s="2"/>
      <c r="T24" s="29"/>
      <c r="U24" s="29"/>
      <c r="V24" s="1"/>
      <c r="W24" s="1"/>
      <c r="X24" s="2"/>
      <c r="Y24" s="1"/>
      <c r="Z24" s="4"/>
      <c r="AA24" s="2"/>
      <c r="AB24" s="2"/>
      <c r="AC24" s="2"/>
      <c r="AD24" s="1"/>
      <c r="AE24" s="2"/>
      <c r="AF24" s="2"/>
      <c r="AG24" s="1"/>
      <c r="AH24" s="2"/>
      <c r="AI24" s="2"/>
      <c r="AJ24" s="2"/>
      <c r="AK24" s="2"/>
      <c r="AL24" s="2"/>
      <c r="AM24" s="2"/>
    </row>
    <row r="25" spans="1:39" ht="12.75">
      <c r="A25" s="5" t="s">
        <v>898</v>
      </c>
      <c r="B25" s="27" t="s">
        <v>1674</v>
      </c>
      <c r="C25" s="2" t="s">
        <v>1213</v>
      </c>
      <c r="D25" s="2">
        <f>COUNTIF(C:C,C25)</f>
        <v>1</v>
      </c>
      <c r="E25" s="30">
        <v>40015018</v>
      </c>
      <c r="F25" s="5" t="s">
        <v>8</v>
      </c>
      <c r="G25" s="28" t="s">
        <v>114</v>
      </c>
      <c r="H25" s="28"/>
      <c r="I25" s="2"/>
      <c r="J25" s="5" t="s">
        <v>140</v>
      </c>
      <c r="K25" s="3">
        <v>37622</v>
      </c>
      <c r="L25" s="3">
        <v>37622</v>
      </c>
      <c r="M25" s="5">
        <v>12</v>
      </c>
      <c r="N25" s="3">
        <v>37987</v>
      </c>
      <c r="O25" s="2">
        <v>3</v>
      </c>
      <c r="P25" s="29">
        <f aca="true" t="shared" si="3" ref="P25:P43">IF(OR(N25="?",(O25="?")),"?",DATE(YEAR(N25),MONTH(N25)-(O25),DAY(N25)))</f>
        <v>37895</v>
      </c>
      <c r="Q25" s="2" t="s">
        <v>2985</v>
      </c>
      <c r="R25" s="2">
        <v>12</v>
      </c>
      <c r="S25" s="2" t="s">
        <v>2547</v>
      </c>
      <c r="T25" s="29">
        <f aca="true" t="shared" si="4" ref="T25:T43">IF(OR(O25="?",(U25="?")),"?",DATE(YEAR(U25),MONTH(U25)-(O25),DAY(U25)))</f>
        <v>38261</v>
      </c>
      <c r="U25" s="29">
        <f aca="true" t="shared" si="5" ref="U25:U43">IF(R25&lt;250,DATE(YEAR(N25),MONTH(N25)+(R25),DAY(N25)),IF(R25="Nvt",DATE(YEAR(N25),MONTH(N25),DAY(N25)),"?"))</f>
        <v>38353</v>
      </c>
      <c r="V25" s="1" t="s">
        <v>2548</v>
      </c>
      <c r="W25" s="1" t="s">
        <v>9</v>
      </c>
      <c r="X25" s="2" t="s">
        <v>10</v>
      </c>
      <c r="Y25" s="1" t="s">
        <v>2553</v>
      </c>
      <c r="Z25" s="4">
        <v>172.5</v>
      </c>
      <c r="AA25" s="2" t="s">
        <v>2550</v>
      </c>
      <c r="AB25" s="2" t="s">
        <v>758</v>
      </c>
      <c r="AC25" s="2" t="s">
        <v>757</v>
      </c>
      <c r="AD25" s="5" t="s">
        <v>2202</v>
      </c>
      <c r="AE25" s="2" t="s">
        <v>2547</v>
      </c>
      <c r="AF25" s="2" t="s">
        <v>2985</v>
      </c>
      <c r="AG25" s="1" t="s">
        <v>1224</v>
      </c>
      <c r="AH25" s="2" t="s">
        <v>759</v>
      </c>
      <c r="AI25" s="2" t="s">
        <v>2547</v>
      </c>
      <c r="AJ25" s="2"/>
      <c r="AK25" s="2"/>
      <c r="AL25" s="2"/>
      <c r="AM25" s="2"/>
    </row>
    <row r="26" spans="1:39" ht="12.75">
      <c r="A26" s="5" t="s">
        <v>898</v>
      </c>
      <c r="B26" s="27" t="s">
        <v>1675</v>
      </c>
      <c r="C26" s="2" t="s">
        <v>1214</v>
      </c>
      <c r="D26" s="2">
        <f>COUNTIF(C:C,C26)</f>
        <v>1</v>
      </c>
      <c r="E26" s="30">
        <v>40015018</v>
      </c>
      <c r="F26" s="5" t="s">
        <v>8</v>
      </c>
      <c r="G26" s="28" t="s">
        <v>114</v>
      </c>
      <c r="H26" s="28"/>
      <c r="I26" s="2"/>
      <c r="J26" s="5" t="s">
        <v>140</v>
      </c>
      <c r="K26" s="3">
        <v>37622</v>
      </c>
      <c r="L26" s="3">
        <v>37622</v>
      </c>
      <c r="M26" s="5">
        <v>12</v>
      </c>
      <c r="N26" s="3">
        <v>37987</v>
      </c>
      <c r="O26" s="2">
        <v>3</v>
      </c>
      <c r="P26" s="29">
        <f t="shared" si="3"/>
        <v>37895</v>
      </c>
      <c r="Q26" s="2" t="s">
        <v>2985</v>
      </c>
      <c r="R26" s="2">
        <v>12</v>
      </c>
      <c r="S26" s="2" t="s">
        <v>2547</v>
      </c>
      <c r="T26" s="29">
        <f t="shared" si="4"/>
        <v>38261</v>
      </c>
      <c r="U26" s="29">
        <f t="shared" si="5"/>
        <v>38353</v>
      </c>
      <c r="V26" s="1" t="s">
        <v>2548</v>
      </c>
      <c r="W26" s="1" t="s">
        <v>9</v>
      </c>
      <c r="X26" s="2" t="s">
        <v>10</v>
      </c>
      <c r="Y26" s="1" t="s">
        <v>2553</v>
      </c>
      <c r="Z26" s="4">
        <v>74.75</v>
      </c>
      <c r="AA26" s="2" t="s">
        <v>2550</v>
      </c>
      <c r="AB26" s="2" t="s">
        <v>758</v>
      </c>
      <c r="AC26" s="2" t="s">
        <v>757</v>
      </c>
      <c r="AD26" s="5" t="s">
        <v>2201</v>
      </c>
      <c r="AE26" s="2" t="s">
        <v>2547</v>
      </c>
      <c r="AF26" s="2" t="s">
        <v>2985</v>
      </c>
      <c r="AG26" s="1" t="s">
        <v>1224</v>
      </c>
      <c r="AH26" s="2" t="s">
        <v>759</v>
      </c>
      <c r="AI26" s="2" t="s">
        <v>2547</v>
      </c>
      <c r="AJ26" s="2"/>
      <c r="AK26" s="2"/>
      <c r="AL26" s="2"/>
      <c r="AM26" s="2"/>
    </row>
    <row r="27" spans="1:39" ht="12.75">
      <c r="A27" s="5" t="s">
        <v>898</v>
      </c>
      <c r="B27" s="27" t="s">
        <v>1676</v>
      </c>
      <c r="C27" s="2" t="s">
        <v>687</v>
      </c>
      <c r="D27" s="2">
        <f>COUNTIF(C:C,C27)</f>
        <v>1</v>
      </c>
      <c r="E27" s="30">
        <v>40015018</v>
      </c>
      <c r="F27" s="5" t="s">
        <v>8</v>
      </c>
      <c r="G27" s="28" t="s">
        <v>114</v>
      </c>
      <c r="H27" s="28"/>
      <c r="I27" s="2"/>
      <c r="J27" s="5" t="s">
        <v>140</v>
      </c>
      <c r="K27" s="3">
        <v>37622</v>
      </c>
      <c r="L27" s="3">
        <v>37622</v>
      </c>
      <c r="M27" s="5">
        <v>12</v>
      </c>
      <c r="N27" s="3">
        <v>37987</v>
      </c>
      <c r="O27" s="2">
        <v>3</v>
      </c>
      <c r="P27" s="29">
        <f t="shared" si="3"/>
        <v>37895</v>
      </c>
      <c r="Q27" s="2" t="s">
        <v>2985</v>
      </c>
      <c r="R27" s="2">
        <v>12</v>
      </c>
      <c r="S27" s="2" t="s">
        <v>2547</v>
      </c>
      <c r="T27" s="29">
        <f t="shared" si="4"/>
        <v>38261</v>
      </c>
      <c r="U27" s="29">
        <f t="shared" si="5"/>
        <v>38353</v>
      </c>
      <c r="V27" s="1" t="s">
        <v>2548</v>
      </c>
      <c r="W27" s="1" t="s">
        <v>9</v>
      </c>
      <c r="X27" s="2" t="s">
        <v>10</v>
      </c>
      <c r="Y27" s="1" t="s">
        <v>2553</v>
      </c>
      <c r="Z27" s="4">
        <v>80.5</v>
      </c>
      <c r="AA27" s="2" t="s">
        <v>2550</v>
      </c>
      <c r="AB27" s="2" t="s">
        <v>758</v>
      </c>
      <c r="AC27" s="2" t="s">
        <v>757</v>
      </c>
      <c r="AD27" s="5" t="s">
        <v>1344</v>
      </c>
      <c r="AE27" s="2" t="s">
        <v>2547</v>
      </c>
      <c r="AF27" s="2" t="s">
        <v>2985</v>
      </c>
      <c r="AG27" s="1" t="s">
        <v>1224</v>
      </c>
      <c r="AH27" s="2" t="s">
        <v>759</v>
      </c>
      <c r="AI27" s="2" t="s">
        <v>2547</v>
      </c>
      <c r="AJ27" s="2"/>
      <c r="AK27" s="2"/>
      <c r="AL27" s="2"/>
      <c r="AM27" s="2"/>
    </row>
    <row r="28" spans="1:39" s="43" customFormat="1" ht="12.75">
      <c r="A28" s="5" t="s">
        <v>898</v>
      </c>
      <c r="B28" s="27" t="s">
        <v>1677</v>
      </c>
      <c r="C28" s="2" t="s">
        <v>688</v>
      </c>
      <c r="D28" s="2">
        <f>COUNTIF(C:C,C28)</f>
        <v>1</v>
      </c>
      <c r="E28" s="30">
        <v>40015018</v>
      </c>
      <c r="F28" s="5" t="s">
        <v>8</v>
      </c>
      <c r="G28" s="28" t="s">
        <v>114</v>
      </c>
      <c r="H28" s="28"/>
      <c r="I28" s="2"/>
      <c r="J28" s="5" t="s">
        <v>140</v>
      </c>
      <c r="K28" s="3">
        <v>37622</v>
      </c>
      <c r="L28" s="3">
        <v>37622</v>
      </c>
      <c r="M28" s="5">
        <v>12</v>
      </c>
      <c r="N28" s="3">
        <v>37987</v>
      </c>
      <c r="O28" s="2">
        <v>3</v>
      </c>
      <c r="P28" s="29">
        <f t="shared" si="3"/>
        <v>37895</v>
      </c>
      <c r="Q28" s="2" t="s">
        <v>2985</v>
      </c>
      <c r="R28" s="2">
        <v>12</v>
      </c>
      <c r="S28" s="2" t="s">
        <v>2547</v>
      </c>
      <c r="T28" s="29">
        <f t="shared" si="4"/>
        <v>38261</v>
      </c>
      <c r="U28" s="29">
        <f t="shared" si="5"/>
        <v>38353</v>
      </c>
      <c r="V28" s="1" t="s">
        <v>2548</v>
      </c>
      <c r="W28" s="1" t="s">
        <v>9</v>
      </c>
      <c r="X28" s="2" t="s">
        <v>10</v>
      </c>
      <c r="Y28" s="1" t="s">
        <v>2553</v>
      </c>
      <c r="Z28" s="4">
        <v>97.75</v>
      </c>
      <c r="AA28" s="2" t="s">
        <v>2550</v>
      </c>
      <c r="AB28" s="2" t="s">
        <v>758</v>
      </c>
      <c r="AC28" s="2" t="s">
        <v>757</v>
      </c>
      <c r="AD28" s="5" t="s">
        <v>1345</v>
      </c>
      <c r="AE28" s="2" t="s">
        <v>2547</v>
      </c>
      <c r="AF28" s="2" t="s">
        <v>2985</v>
      </c>
      <c r="AG28" s="1" t="s">
        <v>1224</v>
      </c>
      <c r="AH28" s="2" t="s">
        <v>759</v>
      </c>
      <c r="AI28" s="2" t="s">
        <v>2547</v>
      </c>
      <c r="AJ28" s="2"/>
      <c r="AK28" s="2"/>
      <c r="AL28" s="2"/>
      <c r="AM28" s="2"/>
    </row>
    <row r="29" spans="1:39" ht="12.75">
      <c r="A29" s="5" t="s">
        <v>898</v>
      </c>
      <c r="B29" s="27" t="s">
        <v>1678</v>
      </c>
      <c r="C29" s="2" t="s">
        <v>689</v>
      </c>
      <c r="D29" s="2">
        <f>COUNTIF(C:C,C29)</f>
        <v>1</v>
      </c>
      <c r="E29" s="30">
        <v>40015018</v>
      </c>
      <c r="F29" s="5" t="s">
        <v>8</v>
      </c>
      <c r="G29" s="28" t="s">
        <v>114</v>
      </c>
      <c r="H29" s="28"/>
      <c r="I29" s="2"/>
      <c r="J29" s="5" t="s">
        <v>140</v>
      </c>
      <c r="K29" s="3">
        <v>37622</v>
      </c>
      <c r="L29" s="3">
        <v>37622</v>
      </c>
      <c r="M29" s="5">
        <v>12</v>
      </c>
      <c r="N29" s="3">
        <v>37987</v>
      </c>
      <c r="O29" s="2">
        <v>3</v>
      </c>
      <c r="P29" s="29">
        <f t="shared" si="3"/>
        <v>37895</v>
      </c>
      <c r="Q29" s="2" t="s">
        <v>2985</v>
      </c>
      <c r="R29" s="2">
        <v>12</v>
      </c>
      <c r="S29" s="2" t="s">
        <v>2547</v>
      </c>
      <c r="T29" s="29">
        <f t="shared" si="4"/>
        <v>38261</v>
      </c>
      <c r="U29" s="29">
        <f t="shared" si="5"/>
        <v>38353</v>
      </c>
      <c r="V29" s="1" t="s">
        <v>2548</v>
      </c>
      <c r="W29" s="1" t="s">
        <v>9</v>
      </c>
      <c r="X29" s="2" t="s">
        <v>10</v>
      </c>
      <c r="Y29" s="1" t="s">
        <v>2553</v>
      </c>
      <c r="Z29" s="4">
        <v>92</v>
      </c>
      <c r="AA29" s="2" t="s">
        <v>2550</v>
      </c>
      <c r="AB29" s="2" t="s">
        <v>758</v>
      </c>
      <c r="AC29" s="2" t="s">
        <v>757</v>
      </c>
      <c r="AD29" s="5" t="s">
        <v>2197</v>
      </c>
      <c r="AE29" s="2" t="s">
        <v>2547</v>
      </c>
      <c r="AF29" s="2" t="s">
        <v>2985</v>
      </c>
      <c r="AG29" s="1" t="s">
        <v>1224</v>
      </c>
      <c r="AH29" s="2" t="s">
        <v>759</v>
      </c>
      <c r="AI29" s="2" t="s">
        <v>2547</v>
      </c>
      <c r="AJ29" s="2"/>
      <c r="AK29" s="2"/>
      <c r="AL29" s="2"/>
      <c r="AM29" s="2"/>
    </row>
    <row r="30" spans="1:39" s="51" customFormat="1" ht="12.75">
      <c r="A30" s="5" t="s">
        <v>898</v>
      </c>
      <c r="B30" s="27" t="s">
        <v>1679</v>
      </c>
      <c r="C30" s="2" t="s">
        <v>690</v>
      </c>
      <c r="D30" s="2">
        <f>COUNTIF(C:C,C30)</f>
        <v>1</v>
      </c>
      <c r="E30" s="30">
        <v>40015018</v>
      </c>
      <c r="F30" s="5" t="s">
        <v>8</v>
      </c>
      <c r="G30" s="28" t="s">
        <v>114</v>
      </c>
      <c r="H30" s="28"/>
      <c r="I30" s="2"/>
      <c r="J30" s="5" t="s">
        <v>140</v>
      </c>
      <c r="K30" s="3">
        <v>37622</v>
      </c>
      <c r="L30" s="3">
        <v>37622</v>
      </c>
      <c r="M30" s="5">
        <v>12</v>
      </c>
      <c r="N30" s="3">
        <v>37987</v>
      </c>
      <c r="O30" s="2">
        <v>3</v>
      </c>
      <c r="P30" s="29">
        <f t="shared" si="3"/>
        <v>37895</v>
      </c>
      <c r="Q30" s="2" t="s">
        <v>2985</v>
      </c>
      <c r="R30" s="2">
        <v>12</v>
      </c>
      <c r="S30" s="2" t="s">
        <v>2547</v>
      </c>
      <c r="T30" s="29">
        <f t="shared" si="4"/>
        <v>38261</v>
      </c>
      <c r="U30" s="29">
        <f t="shared" si="5"/>
        <v>38353</v>
      </c>
      <c r="V30" s="5" t="s">
        <v>2203</v>
      </c>
      <c r="W30" s="1" t="s">
        <v>9</v>
      </c>
      <c r="X30" s="2" t="s">
        <v>10</v>
      </c>
      <c r="Y30" s="1" t="s">
        <v>2553</v>
      </c>
      <c r="Z30" s="4" t="s">
        <v>2547</v>
      </c>
      <c r="AA30" s="2" t="s">
        <v>2550</v>
      </c>
      <c r="AB30" s="2" t="s">
        <v>758</v>
      </c>
      <c r="AC30" s="2" t="s">
        <v>757</v>
      </c>
      <c r="AD30" s="1" t="s">
        <v>1509</v>
      </c>
      <c r="AE30" s="2" t="s">
        <v>2547</v>
      </c>
      <c r="AF30" s="2" t="s">
        <v>2985</v>
      </c>
      <c r="AG30" s="1" t="s">
        <v>1224</v>
      </c>
      <c r="AH30" s="2" t="s">
        <v>759</v>
      </c>
      <c r="AI30" s="2" t="s">
        <v>2547</v>
      </c>
      <c r="AJ30" s="2"/>
      <c r="AK30" s="2"/>
      <c r="AL30" s="2"/>
      <c r="AM30" s="2"/>
    </row>
    <row r="31" spans="1:39" ht="12.75">
      <c r="A31" s="5" t="s">
        <v>898</v>
      </c>
      <c r="B31" s="27" t="s">
        <v>1680</v>
      </c>
      <c r="C31" s="2" t="s">
        <v>691</v>
      </c>
      <c r="D31" s="2">
        <f>COUNTIF(C:C,C31)</f>
        <v>1</v>
      </c>
      <c r="E31" s="30">
        <v>40015018</v>
      </c>
      <c r="F31" s="5" t="s">
        <v>8</v>
      </c>
      <c r="G31" s="28" t="s">
        <v>114</v>
      </c>
      <c r="H31" s="28"/>
      <c r="I31" s="2"/>
      <c r="J31" s="5" t="s">
        <v>140</v>
      </c>
      <c r="K31" s="3">
        <v>37622</v>
      </c>
      <c r="L31" s="3">
        <v>37622</v>
      </c>
      <c r="M31" s="5">
        <v>12</v>
      </c>
      <c r="N31" s="3">
        <v>37987</v>
      </c>
      <c r="O31" s="2">
        <v>3</v>
      </c>
      <c r="P31" s="29">
        <f t="shared" si="3"/>
        <v>37895</v>
      </c>
      <c r="Q31" s="2" t="s">
        <v>2985</v>
      </c>
      <c r="R31" s="2">
        <v>12</v>
      </c>
      <c r="S31" s="2" t="s">
        <v>2547</v>
      </c>
      <c r="T31" s="29">
        <f t="shared" si="4"/>
        <v>38261</v>
      </c>
      <c r="U31" s="29">
        <f t="shared" si="5"/>
        <v>38353</v>
      </c>
      <c r="V31" s="5" t="s">
        <v>11</v>
      </c>
      <c r="W31" s="1" t="s">
        <v>9</v>
      </c>
      <c r="X31" s="2" t="s">
        <v>10</v>
      </c>
      <c r="Y31" s="1" t="s">
        <v>2553</v>
      </c>
      <c r="Z31" s="4">
        <v>46</v>
      </c>
      <c r="AA31" s="2" t="s">
        <v>2550</v>
      </c>
      <c r="AB31" s="2" t="s">
        <v>758</v>
      </c>
      <c r="AC31" s="2" t="s">
        <v>757</v>
      </c>
      <c r="AD31" s="1" t="s">
        <v>1511</v>
      </c>
      <c r="AE31" s="2" t="s">
        <v>2547</v>
      </c>
      <c r="AF31" s="2" t="s">
        <v>2985</v>
      </c>
      <c r="AG31" s="1" t="s">
        <v>1224</v>
      </c>
      <c r="AH31" s="2" t="s">
        <v>759</v>
      </c>
      <c r="AI31" s="2" t="s">
        <v>2547</v>
      </c>
      <c r="AJ31" s="2"/>
      <c r="AK31" s="2"/>
      <c r="AL31" s="2"/>
      <c r="AM31" s="2"/>
    </row>
    <row r="32" spans="1:39" ht="12.75">
      <c r="A32" s="5" t="s">
        <v>898</v>
      </c>
      <c r="B32" s="27" t="s">
        <v>3500</v>
      </c>
      <c r="C32" s="2" t="s">
        <v>3014</v>
      </c>
      <c r="D32" s="2">
        <f>COUNTIF(C:C,C32)</f>
        <v>1</v>
      </c>
      <c r="E32" s="30">
        <v>40015018</v>
      </c>
      <c r="F32" s="5" t="s">
        <v>8</v>
      </c>
      <c r="G32" s="28" t="s">
        <v>114</v>
      </c>
      <c r="H32" s="28"/>
      <c r="I32" s="2"/>
      <c r="J32" s="5" t="s">
        <v>140</v>
      </c>
      <c r="K32" s="3">
        <v>37622</v>
      </c>
      <c r="L32" s="3">
        <v>37622</v>
      </c>
      <c r="M32" s="5">
        <v>12</v>
      </c>
      <c r="N32" s="3">
        <v>37987</v>
      </c>
      <c r="O32" s="2">
        <v>3</v>
      </c>
      <c r="P32" s="29">
        <f t="shared" si="3"/>
        <v>37895</v>
      </c>
      <c r="Q32" s="2" t="s">
        <v>2985</v>
      </c>
      <c r="R32" s="2">
        <v>12</v>
      </c>
      <c r="S32" s="2" t="s">
        <v>2547</v>
      </c>
      <c r="T32" s="29">
        <f t="shared" si="4"/>
        <v>38261</v>
      </c>
      <c r="U32" s="29">
        <f t="shared" si="5"/>
        <v>38353</v>
      </c>
      <c r="V32" s="1" t="s">
        <v>2548</v>
      </c>
      <c r="W32" s="1" t="s">
        <v>9</v>
      </c>
      <c r="X32" s="2" t="s">
        <v>10</v>
      </c>
      <c r="Y32" s="1" t="s">
        <v>2553</v>
      </c>
      <c r="Z32" s="4">
        <v>189.75</v>
      </c>
      <c r="AA32" s="2" t="s">
        <v>2550</v>
      </c>
      <c r="AB32" s="2" t="s">
        <v>758</v>
      </c>
      <c r="AC32" s="2" t="s">
        <v>757</v>
      </c>
      <c r="AD32" s="5" t="s">
        <v>2200</v>
      </c>
      <c r="AE32" s="2" t="s">
        <v>2547</v>
      </c>
      <c r="AF32" s="2" t="s">
        <v>2985</v>
      </c>
      <c r="AG32" s="1" t="s">
        <v>1224</v>
      </c>
      <c r="AH32" s="2" t="s">
        <v>759</v>
      </c>
      <c r="AI32" s="2" t="s">
        <v>2547</v>
      </c>
      <c r="AJ32" s="2"/>
      <c r="AK32" s="2"/>
      <c r="AL32" s="2"/>
      <c r="AM32" s="2"/>
    </row>
    <row r="33" spans="1:39" ht="12.75">
      <c r="A33" s="5" t="s">
        <v>898</v>
      </c>
      <c r="B33" s="27" t="s">
        <v>3501</v>
      </c>
      <c r="C33" s="2" t="s">
        <v>692</v>
      </c>
      <c r="D33" s="2">
        <f>COUNTIF(C:C,C33)</f>
        <v>3</v>
      </c>
      <c r="E33" s="30">
        <v>40015018</v>
      </c>
      <c r="F33" s="5" t="s">
        <v>8</v>
      </c>
      <c r="G33" s="28" t="s">
        <v>114</v>
      </c>
      <c r="H33" s="28"/>
      <c r="I33" s="2"/>
      <c r="J33" s="5" t="s">
        <v>140</v>
      </c>
      <c r="K33" s="3">
        <v>37622</v>
      </c>
      <c r="L33" s="3">
        <v>37622</v>
      </c>
      <c r="M33" s="5">
        <v>12</v>
      </c>
      <c r="N33" s="3">
        <v>37987</v>
      </c>
      <c r="O33" s="2">
        <v>3</v>
      </c>
      <c r="P33" s="29">
        <f t="shared" si="3"/>
        <v>37895</v>
      </c>
      <c r="Q33" s="2" t="s">
        <v>2985</v>
      </c>
      <c r="R33" s="2">
        <v>12</v>
      </c>
      <c r="S33" s="2" t="s">
        <v>2547</v>
      </c>
      <c r="T33" s="29">
        <f t="shared" si="4"/>
        <v>38261</v>
      </c>
      <c r="U33" s="29">
        <f t="shared" si="5"/>
        <v>38353</v>
      </c>
      <c r="V33" s="1" t="s">
        <v>2548</v>
      </c>
      <c r="W33" s="1" t="s">
        <v>9</v>
      </c>
      <c r="X33" s="2" t="s">
        <v>10</v>
      </c>
      <c r="Y33" s="1" t="s">
        <v>2553</v>
      </c>
      <c r="Z33" s="4" t="s">
        <v>2547</v>
      </c>
      <c r="AA33" s="2" t="s">
        <v>2550</v>
      </c>
      <c r="AB33" s="2" t="s">
        <v>758</v>
      </c>
      <c r="AC33" s="2" t="s">
        <v>757</v>
      </c>
      <c r="AD33" s="5" t="s">
        <v>2198</v>
      </c>
      <c r="AE33" s="2" t="s">
        <v>2547</v>
      </c>
      <c r="AF33" s="2" t="s">
        <v>2985</v>
      </c>
      <c r="AG33" s="1" t="s">
        <v>1224</v>
      </c>
      <c r="AH33" s="2" t="s">
        <v>759</v>
      </c>
      <c r="AI33" s="2" t="s">
        <v>2547</v>
      </c>
      <c r="AJ33" s="2"/>
      <c r="AK33" s="2"/>
      <c r="AL33" s="2"/>
      <c r="AM33" s="2"/>
    </row>
    <row r="34" spans="1:39" s="51" customFormat="1" ht="12.75">
      <c r="A34" s="5" t="s">
        <v>898</v>
      </c>
      <c r="B34" s="27" t="s">
        <v>3501</v>
      </c>
      <c r="C34" s="2" t="s">
        <v>692</v>
      </c>
      <c r="D34" s="2">
        <f>COUNTIF(C:C,C34)</f>
        <v>3</v>
      </c>
      <c r="E34" s="30">
        <v>40015018</v>
      </c>
      <c r="F34" s="5" t="s">
        <v>8</v>
      </c>
      <c r="G34" s="28" t="s">
        <v>114</v>
      </c>
      <c r="H34" s="28"/>
      <c r="I34" s="2"/>
      <c r="J34" s="5" t="s">
        <v>140</v>
      </c>
      <c r="K34" s="3">
        <v>37622</v>
      </c>
      <c r="L34" s="3">
        <v>37622</v>
      </c>
      <c r="M34" s="5">
        <v>12</v>
      </c>
      <c r="N34" s="3">
        <v>37987</v>
      </c>
      <c r="O34" s="2">
        <v>3</v>
      </c>
      <c r="P34" s="29">
        <f t="shared" si="3"/>
        <v>37895</v>
      </c>
      <c r="Q34" s="2" t="s">
        <v>2985</v>
      </c>
      <c r="R34" s="2">
        <v>12</v>
      </c>
      <c r="S34" s="2" t="s">
        <v>2547</v>
      </c>
      <c r="T34" s="29">
        <f t="shared" si="4"/>
        <v>38261</v>
      </c>
      <c r="U34" s="29">
        <f t="shared" si="5"/>
        <v>38353</v>
      </c>
      <c r="V34" s="1" t="s">
        <v>2548</v>
      </c>
      <c r="W34" s="1" t="s">
        <v>9</v>
      </c>
      <c r="X34" s="2" t="s">
        <v>10</v>
      </c>
      <c r="Y34" s="1" t="s">
        <v>2553</v>
      </c>
      <c r="Z34" s="4">
        <v>391</v>
      </c>
      <c r="AA34" s="2" t="s">
        <v>2550</v>
      </c>
      <c r="AB34" s="2" t="s">
        <v>758</v>
      </c>
      <c r="AC34" s="2" t="s">
        <v>757</v>
      </c>
      <c r="AD34" s="1" t="s">
        <v>1498</v>
      </c>
      <c r="AE34" s="2" t="s">
        <v>2547</v>
      </c>
      <c r="AF34" s="2" t="s">
        <v>2985</v>
      </c>
      <c r="AG34" s="1" t="s">
        <v>1224</v>
      </c>
      <c r="AH34" s="2" t="s">
        <v>759</v>
      </c>
      <c r="AI34" s="2" t="s">
        <v>2547</v>
      </c>
      <c r="AJ34" s="2"/>
      <c r="AK34" s="2"/>
      <c r="AL34" s="2"/>
      <c r="AM34" s="2"/>
    </row>
    <row r="35" spans="1:39" s="43" customFormat="1" ht="12.75">
      <c r="A35" s="5" t="s">
        <v>898</v>
      </c>
      <c r="B35" s="27" t="s">
        <v>3502</v>
      </c>
      <c r="C35" s="2" t="s">
        <v>693</v>
      </c>
      <c r="D35" s="2">
        <f>COUNTIF(C:C,C35)</f>
        <v>1</v>
      </c>
      <c r="E35" s="30">
        <v>40015018</v>
      </c>
      <c r="F35" s="5" t="s">
        <v>8</v>
      </c>
      <c r="G35" s="28" t="s">
        <v>114</v>
      </c>
      <c r="H35" s="28"/>
      <c r="I35" s="2"/>
      <c r="J35" s="5" t="s">
        <v>140</v>
      </c>
      <c r="K35" s="3">
        <v>37622</v>
      </c>
      <c r="L35" s="3">
        <v>37622</v>
      </c>
      <c r="M35" s="5">
        <v>12</v>
      </c>
      <c r="N35" s="3">
        <v>37987</v>
      </c>
      <c r="O35" s="2">
        <v>3</v>
      </c>
      <c r="P35" s="29">
        <f t="shared" si="3"/>
        <v>37895</v>
      </c>
      <c r="Q35" s="2" t="s">
        <v>2985</v>
      </c>
      <c r="R35" s="2">
        <v>12</v>
      </c>
      <c r="S35" s="2" t="s">
        <v>2547</v>
      </c>
      <c r="T35" s="29">
        <f t="shared" si="4"/>
        <v>38261</v>
      </c>
      <c r="U35" s="29">
        <f t="shared" si="5"/>
        <v>38353</v>
      </c>
      <c r="V35" s="5" t="s">
        <v>11</v>
      </c>
      <c r="W35" s="1" t="s">
        <v>9</v>
      </c>
      <c r="X35" s="2" t="s">
        <v>10</v>
      </c>
      <c r="Y35" s="1" t="s">
        <v>2553</v>
      </c>
      <c r="Z35" s="4">
        <v>270.25</v>
      </c>
      <c r="AA35" s="2" t="s">
        <v>2550</v>
      </c>
      <c r="AB35" s="2" t="s">
        <v>758</v>
      </c>
      <c r="AC35" s="2" t="s">
        <v>757</v>
      </c>
      <c r="AD35" s="1" t="s">
        <v>1494</v>
      </c>
      <c r="AE35" s="2" t="s">
        <v>2547</v>
      </c>
      <c r="AF35" s="2" t="s">
        <v>2985</v>
      </c>
      <c r="AG35" s="1" t="s">
        <v>1224</v>
      </c>
      <c r="AH35" s="2" t="s">
        <v>759</v>
      </c>
      <c r="AI35" s="2" t="s">
        <v>2547</v>
      </c>
      <c r="AJ35" s="2"/>
      <c r="AK35" s="2"/>
      <c r="AL35" s="2"/>
      <c r="AM35" s="2"/>
    </row>
    <row r="36" spans="1:39" s="43" customFormat="1" ht="12.75">
      <c r="A36" s="5" t="s">
        <v>898</v>
      </c>
      <c r="B36" s="27" t="s">
        <v>3503</v>
      </c>
      <c r="C36" s="2" t="s">
        <v>694</v>
      </c>
      <c r="D36" s="2">
        <f>COUNTIF(C:C,C36)</f>
        <v>1</v>
      </c>
      <c r="E36" s="30">
        <v>40015018</v>
      </c>
      <c r="F36" s="5" t="s">
        <v>8</v>
      </c>
      <c r="G36" s="28" t="s">
        <v>114</v>
      </c>
      <c r="H36" s="28"/>
      <c r="I36" s="2"/>
      <c r="J36" s="5" t="s">
        <v>140</v>
      </c>
      <c r="K36" s="3">
        <v>37622</v>
      </c>
      <c r="L36" s="3">
        <v>37622</v>
      </c>
      <c r="M36" s="5">
        <v>12</v>
      </c>
      <c r="N36" s="3">
        <v>37987</v>
      </c>
      <c r="O36" s="2">
        <v>3</v>
      </c>
      <c r="P36" s="29">
        <f t="shared" si="3"/>
        <v>37895</v>
      </c>
      <c r="Q36" s="2" t="s">
        <v>2985</v>
      </c>
      <c r="R36" s="2">
        <v>12</v>
      </c>
      <c r="S36" s="2" t="s">
        <v>2547</v>
      </c>
      <c r="T36" s="29">
        <f t="shared" si="4"/>
        <v>38261</v>
      </c>
      <c r="U36" s="29">
        <f t="shared" si="5"/>
        <v>38353</v>
      </c>
      <c r="V36" s="1" t="s">
        <v>2548</v>
      </c>
      <c r="W36" s="1" t="s">
        <v>9</v>
      </c>
      <c r="X36" s="2" t="s">
        <v>10</v>
      </c>
      <c r="Y36" s="1" t="s">
        <v>2553</v>
      </c>
      <c r="Z36" s="4" t="s">
        <v>2547</v>
      </c>
      <c r="AA36" s="2" t="s">
        <v>2550</v>
      </c>
      <c r="AB36" s="2" t="s">
        <v>758</v>
      </c>
      <c r="AC36" s="2" t="s">
        <v>757</v>
      </c>
      <c r="AD36" s="5" t="s">
        <v>1345</v>
      </c>
      <c r="AE36" s="2" t="s">
        <v>2547</v>
      </c>
      <c r="AF36" s="2" t="s">
        <v>2985</v>
      </c>
      <c r="AG36" s="1" t="s">
        <v>1224</v>
      </c>
      <c r="AH36" s="2" t="s">
        <v>759</v>
      </c>
      <c r="AI36" s="2" t="s">
        <v>2547</v>
      </c>
      <c r="AJ36" s="2"/>
      <c r="AK36" s="2"/>
      <c r="AL36" s="2"/>
      <c r="AM36" s="2"/>
    </row>
    <row r="37" spans="1:39" s="43" customFormat="1" ht="12.75">
      <c r="A37" s="5" t="s">
        <v>898</v>
      </c>
      <c r="B37" s="27" t="s">
        <v>3504</v>
      </c>
      <c r="C37" s="2" t="s">
        <v>695</v>
      </c>
      <c r="D37" s="2">
        <f>COUNTIF(C:C,C37)</f>
        <v>1</v>
      </c>
      <c r="E37" s="30">
        <v>40015018</v>
      </c>
      <c r="F37" s="5" t="s">
        <v>8</v>
      </c>
      <c r="G37" s="28" t="s">
        <v>114</v>
      </c>
      <c r="H37" s="28"/>
      <c r="I37" s="2"/>
      <c r="J37" s="5" t="s">
        <v>140</v>
      </c>
      <c r="K37" s="3">
        <v>37622</v>
      </c>
      <c r="L37" s="3">
        <v>37622</v>
      </c>
      <c r="M37" s="5">
        <v>12</v>
      </c>
      <c r="N37" s="3">
        <v>37987</v>
      </c>
      <c r="O37" s="2">
        <v>3</v>
      </c>
      <c r="P37" s="29">
        <f t="shared" si="3"/>
        <v>37895</v>
      </c>
      <c r="Q37" s="2" t="s">
        <v>2985</v>
      </c>
      <c r="R37" s="2">
        <v>12</v>
      </c>
      <c r="S37" s="2" t="s">
        <v>2547</v>
      </c>
      <c r="T37" s="29">
        <f t="shared" si="4"/>
        <v>38261</v>
      </c>
      <c r="U37" s="29">
        <f t="shared" si="5"/>
        <v>38353</v>
      </c>
      <c r="V37" s="5" t="s">
        <v>686</v>
      </c>
      <c r="W37" s="1" t="s">
        <v>9</v>
      </c>
      <c r="X37" s="2" t="s">
        <v>10</v>
      </c>
      <c r="Y37" s="1" t="s">
        <v>2553</v>
      </c>
      <c r="Z37" s="4">
        <v>310.5</v>
      </c>
      <c r="AA37" s="2" t="s">
        <v>2550</v>
      </c>
      <c r="AB37" s="2" t="s">
        <v>758</v>
      </c>
      <c r="AC37" s="2" t="s">
        <v>757</v>
      </c>
      <c r="AD37" s="1" t="s">
        <v>1499</v>
      </c>
      <c r="AE37" s="2" t="s">
        <v>2547</v>
      </c>
      <c r="AF37" s="2" t="s">
        <v>2985</v>
      </c>
      <c r="AG37" s="1" t="s">
        <v>1224</v>
      </c>
      <c r="AH37" s="2" t="s">
        <v>759</v>
      </c>
      <c r="AI37" s="2" t="s">
        <v>2547</v>
      </c>
      <c r="AJ37" s="2"/>
      <c r="AK37" s="2"/>
      <c r="AL37" s="2"/>
      <c r="AM37" s="2"/>
    </row>
    <row r="38" spans="1:39" s="43" customFormat="1" ht="12.75">
      <c r="A38" s="5" t="s">
        <v>898</v>
      </c>
      <c r="B38" s="27" t="s">
        <v>3501</v>
      </c>
      <c r="C38" s="2" t="s">
        <v>692</v>
      </c>
      <c r="D38" s="2">
        <f>COUNTIF(C:C,C38)</f>
        <v>3</v>
      </c>
      <c r="E38" s="30">
        <v>40015018</v>
      </c>
      <c r="F38" s="5" t="s">
        <v>8</v>
      </c>
      <c r="G38" s="28" t="s">
        <v>114</v>
      </c>
      <c r="H38" s="28"/>
      <c r="I38" s="2"/>
      <c r="J38" s="5" t="s">
        <v>140</v>
      </c>
      <c r="K38" s="3">
        <v>37622</v>
      </c>
      <c r="L38" s="3">
        <v>37622</v>
      </c>
      <c r="M38" s="5">
        <v>12</v>
      </c>
      <c r="N38" s="3">
        <v>37987</v>
      </c>
      <c r="O38" s="2">
        <v>3</v>
      </c>
      <c r="P38" s="29">
        <f t="shared" si="3"/>
        <v>37895</v>
      </c>
      <c r="Q38" s="2" t="s">
        <v>2985</v>
      </c>
      <c r="R38" s="2">
        <v>12</v>
      </c>
      <c r="S38" s="2" t="s">
        <v>2547</v>
      </c>
      <c r="T38" s="29">
        <f t="shared" si="4"/>
        <v>38261</v>
      </c>
      <c r="U38" s="29">
        <f t="shared" si="5"/>
        <v>38353</v>
      </c>
      <c r="V38" s="1" t="s">
        <v>2548</v>
      </c>
      <c r="W38" s="1" t="s">
        <v>9</v>
      </c>
      <c r="X38" s="2" t="s">
        <v>10</v>
      </c>
      <c r="Y38" s="1" t="s">
        <v>2553</v>
      </c>
      <c r="Z38" s="4">
        <v>92</v>
      </c>
      <c r="AA38" s="2" t="s">
        <v>2550</v>
      </c>
      <c r="AB38" s="2" t="s">
        <v>758</v>
      </c>
      <c r="AC38" s="2" t="s">
        <v>757</v>
      </c>
      <c r="AD38" s="2" t="s">
        <v>1343</v>
      </c>
      <c r="AE38" s="2" t="s">
        <v>2547</v>
      </c>
      <c r="AF38" s="2" t="s">
        <v>2985</v>
      </c>
      <c r="AG38" s="1" t="s">
        <v>1224</v>
      </c>
      <c r="AH38" s="2" t="s">
        <v>759</v>
      </c>
      <c r="AI38" s="2" t="s">
        <v>2547</v>
      </c>
      <c r="AJ38" s="2"/>
      <c r="AK38" s="2"/>
      <c r="AL38" s="2"/>
      <c r="AM38" s="2"/>
    </row>
    <row r="39" spans="1:39" s="43" customFormat="1" ht="12.75">
      <c r="A39" s="5" t="s">
        <v>898</v>
      </c>
      <c r="B39" s="27" t="s">
        <v>3505</v>
      </c>
      <c r="C39" s="2" t="s">
        <v>696</v>
      </c>
      <c r="D39" s="2">
        <f>COUNTIF(C:C,C39)</f>
        <v>1</v>
      </c>
      <c r="E39" s="30">
        <v>40015018</v>
      </c>
      <c r="F39" s="5" t="s">
        <v>8</v>
      </c>
      <c r="G39" s="28" t="s">
        <v>114</v>
      </c>
      <c r="H39" s="28"/>
      <c r="I39" s="2"/>
      <c r="J39" s="5" t="s">
        <v>140</v>
      </c>
      <c r="K39" s="3">
        <v>37622</v>
      </c>
      <c r="L39" s="3">
        <v>37622</v>
      </c>
      <c r="M39" s="5">
        <v>12</v>
      </c>
      <c r="N39" s="3">
        <v>37987</v>
      </c>
      <c r="O39" s="2">
        <v>3</v>
      </c>
      <c r="P39" s="29">
        <f t="shared" si="3"/>
        <v>37895</v>
      </c>
      <c r="Q39" s="2" t="s">
        <v>2985</v>
      </c>
      <c r="R39" s="2">
        <v>12</v>
      </c>
      <c r="S39" s="2" t="s">
        <v>2547</v>
      </c>
      <c r="T39" s="29">
        <f t="shared" si="4"/>
        <v>38261</v>
      </c>
      <c r="U39" s="29">
        <f t="shared" si="5"/>
        <v>38353</v>
      </c>
      <c r="V39" s="1" t="s">
        <v>2548</v>
      </c>
      <c r="W39" s="1" t="s">
        <v>9</v>
      </c>
      <c r="X39" s="2" t="s">
        <v>10</v>
      </c>
      <c r="Y39" s="1" t="s">
        <v>2553</v>
      </c>
      <c r="Z39" s="4">
        <v>120.75</v>
      </c>
      <c r="AA39" s="2" t="s">
        <v>2550</v>
      </c>
      <c r="AB39" s="2" t="s">
        <v>758</v>
      </c>
      <c r="AC39" s="2" t="s">
        <v>757</v>
      </c>
      <c r="AD39" s="2" t="s">
        <v>2199</v>
      </c>
      <c r="AE39" s="2" t="s">
        <v>2547</v>
      </c>
      <c r="AF39" s="2" t="s">
        <v>2985</v>
      </c>
      <c r="AG39" s="1" t="s">
        <v>1224</v>
      </c>
      <c r="AH39" s="2" t="s">
        <v>759</v>
      </c>
      <c r="AI39" s="2" t="s">
        <v>2547</v>
      </c>
      <c r="AJ39" s="2"/>
      <c r="AK39" s="2"/>
      <c r="AL39" s="2"/>
      <c r="AM39" s="2"/>
    </row>
    <row r="40" spans="1:39" s="43" customFormat="1" ht="12.75">
      <c r="A40" s="15" t="s">
        <v>879</v>
      </c>
      <c r="B40" s="27"/>
      <c r="C40" s="2"/>
      <c r="D40" s="2"/>
      <c r="E40" s="30"/>
      <c r="F40" s="5"/>
      <c r="G40" s="28"/>
      <c r="H40" s="28"/>
      <c r="I40" s="2"/>
      <c r="J40" s="15"/>
      <c r="K40" s="3"/>
      <c r="L40" s="3"/>
      <c r="M40" s="5"/>
      <c r="N40" s="3"/>
      <c r="O40" s="2"/>
      <c r="P40" s="29"/>
      <c r="Q40" s="2"/>
      <c r="R40" s="2"/>
      <c r="S40" s="2"/>
      <c r="T40" s="29"/>
      <c r="U40" s="29"/>
      <c r="V40" s="1"/>
      <c r="W40" s="1"/>
      <c r="X40" s="2"/>
      <c r="Y40" s="1"/>
      <c r="Z40" s="4"/>
      <c r="AA40" s="2"/>
      <c r="AB40" s="2"/>
      <c r="AC40" s="2"/>
      <c r="AD40" s="2"/>
      <c r="AE40" s="2"/>
      <c r="AF40" s="2"/>
      <c r="AG40" s="1"/>
      <c r="AH40" s="2"/>
      <c r="AI40" s="2"/>
      <c r="AJ40" s="2"/>
      <c r="AK40" s="2"/>
      <c r="AL40" s="2"/>
      <c r="AM40" s="2"/>
    </row>
    <row r="41" spans="1:39" ht="12.75" outlineLevel="1">
      <c r="A41" s="5" t="s">
        <v>898</v>
      </c>
      <c r="B41" s="27" t="s">
        <v>3506</v>
      </c>
      <c r="C41" s="14" t="s">
        <v>2976</v>
      </c>
      <c r="D41" s="2">
        <f>COUNTIF(C:C,C41)</f>
        <v>2</v>
      </c>
      <c r="E41" s="21">
        <v>72703</v>
      </c>
      <c r="F41" s="14" t="s">
        <v>3483</v>
      </c>
      <c r="G41" s="17"/>
      <c r="H41" s="17"/>
      <c r="I41" s="14"/>
      <c r="J41" s="5" t="s">
        <v>2546</v>
      </c>
      <c r="K41" s="31">
        <v>39997</v>
      </c>
      <c r="L41" s="31">
        <v>39995</v>
      </c>
      <c r="M41" s="17">
        <v>12</v>
      </c>
      <c r="N41" s="31">
        <v>40359</v>
      </c>
      <c r="O41" s="14">
        <v>2</v>
      </c>
      <c r="P41" s="31">
        <v>40298</v>
      </c>
      <c r="Q41" s="14" t="s">
        <v>2985</v>
      </c>
      <c r="R41" s="14">
        <v>12</v>
      </c>
      <c r="S41" s="14" t="s">
        <v>2547</v>
      </c>
      <c r="T41" s="31">
        <v>40663</v>
      </c>
      <c r="U41" s="31">
        <v>40724</v>
      </c>
      <c r="V41" s="5" t="s">
        <v>2548</v>
      </c>
      <c r="W41" s="16" t="s">
        <v>3485</v>
      </c>
      <c r="X41" s="14" t="s">
        <v>3486</v>
      </c>
      <c r="Y41" s="14" t="s">
        <v>1384</v>
      </c>
      <c r="Z41" s="18">
        <v>440.46</v>
      </c>
      <c r="AA41" s="18" t="s">
        <v>2550</v>
      </c>
      <c r="AB41" s="14" t="s">
        <v>3487</v>
      </c>
      <c r="AC41" s="14" t="s">
        <v>2547</v>
      </c>
      <c r="AD41" s="14" t="s">
        <v>1507</v>
      </c>
      <c r="AE41" s="14" t="s">
        <v>3488</v>
      </c>
      <c r="AF41" s="2" t="s">
        <v>2985</v>
      </c>
      <c r="AG41" s="14" t="s">
        <v>2651</v>
      </c>
      <c r="AH41" s="14" t="s">
        <v>3490</v>
      </c>
      <c r="AI41" s="14" t="s">
        <v>3491</v>
      </c>
      <c r="AJ41" s="14"/>
      <c r="AK41" s="14"/>
      <c r="AL41" s="14"/>
      <c r="AM41" s="14"/>
    </row>
    <row r="42" spans="1:39" ht="12.75" outlineLevel="1">
      <c r="A42" s="5" t="s">
        <v>898</v>
      </c>
      <c r="B42" s="27" t="s">
        <v>3506</v>
      </c>
      <c r="C42" s="14" t="s">
        <v>2976</v>
      </c>
      <c r="D42" s="2">
        <f>COUNTIF(C:C,C42)</f>
        <v>2</v>
      </c>
      <c r="E42" s="21">
        <v>73703</v>
      </c>
      <c r="F42" s="14" t="s">
        <v>3484</v>
      </c>
      <c r="G42" s="17"/>
      <c r="H42" s="17"/>
      <c r="I42" s="14"/>
      <c r="J42" s="5" t="s">
        <v>2546</v>
      </c>
      <c r="K42" s="31">
        <v>39997</v>
      </c>
      <c r="L42" s="31">
        <v>39995</v>
      </c>
      <c r="M42" s="17">
        <v>12</v>
      </c>
      <c r="N42" s="31">
        <v>40359</v>
      </c>
      <c r="O42" s="14">
        <v>2</v>
      </c>
      <c r="P42" s="31">
        <v>40298</v>
      </c>
      <c r="Q42" s="14" t="s">
        <v>2985</v>
      </c>
      <c r="R42" s="14">
        <v>12</v>
      </c>
      <c r="S42" s="14" t="s">
        <v>2547</v>
      </c>
      <c r="T42" s="31">
        <v>40663</v>
      </c>
      <c r="U42" s="31">
        <v>40724</v>
      </c>
      <c r="V42" s="5" t="s">
        <v>2548</v>
      </c>
      <c r="W42" s="16" t="s">
        <v>3485</v>
      </c>
      <c r="X42" s="14" t="s">
        <v>3486</v>
      </c>
      <c r="Y42" s="14" t="s">
        <v>1384</v>
      </c>
      <c r="Z42" s="18">
        <v>324.65</v>
      </c>
      <c r="AA42" s="18" t="s">
        <v>2550</v>
      </c>
      <c r="AB42" s="14" t="s">
        <v>3487</v>
      </c>
      <c r="AC42" s="14" t="s">
        <v>2547</v>
      </c>
      <c r="AD42" s="14" t="s">
        <v>1507</v>
      </c>
      <c r="AE42" s="14" t="s">
        <v>3488</v>
      </c>
      <c r="AF42" s="2" t="s">
        <v>2985</v>
      </c>
      <c r="AG42" s="14" t="s">
        <v>3489</v>
      </c>
      <c r="AH42" s="14" t="s">
        <v>3490</v>
      </c>
      <c r="AI42" s="14" t="s">
        <v>3492</v>
      </c>
      <c r="AJ42" s="14"/>
      <c r="AK42" s="14"/>
      <c r="AL42" s="14"/>
      <c r="AM42" s="14"/>
    </row>
    <row r="43" spans="1:39" s="43" customFormat="1" ht="12.75">
      <c r="A43" s="5" t="s">
        <v>898</v>
      </c>
      <c r="B43" s="27" t="s">
        <v>3507</v>
      </c>
      <c r="C43" s="2" t="s">
        <v>2898</v>
      </c>
      <c r="D43" s="2">
        <f>COUNTIF(C:C,C43)</f>
        <v>1</v>
      </c>
      <c r="E43" s="30" t="s">
        <v>3584</v>
      </c>
      <c r="F43" s="5" t="s">
        <v>1162</v>
      </c>
      <c r="G43" s="2" t="s">
        <v>33</v>
      </c>
      <c r="H43" s="28"/>
      <c r="I43" s="2"/>
      <c r="J43" s="5" t="s">
        <v>3242</v>
      </c>
      <c r="K43" s="3">
        <v>38558</v>
      </c>
      <c r="L43" s="3">
        <v>38600</v>
      </c>
      <c r="M43" s="5">
        <v>12</v>
      </c>
      <c r="N43" s="3">
        <v>39330</v>
      </c>
      <c r="O43" s="1">
        <v>3</v>
      </c>
      <c r="P43" s="29">
        <f t="shared" si="3"/>
        <v>39238</v>
      </c>
      <c r="Q43" s="2" t="s">
        <v>2547</v>
      </c>
      <c r="R43" s="5" t="s">
        <v>2547</v>
      </c>
      <c r="S43" s="2" t="s">
        <v>2547</v>
      </c>
      <c r="T43" s="29" t="str">
        <f t="shared" si="4"/>
        <v>?</v>
      </c>
      <c r="U43" s="29" t="str">
        <f t="shared" si="5"/>
        <v>?</v>
      </c>
      <c r="V43" s="1" t="s">
        <v>2548</v>
      </c>
      <c r="W43" s="5" t="s">
        <v>367</v>
      </c>
      <c r="X43" s="2" t="s">
        <v>368</v>
      </c>
      <c r="Y43" s="1" t="s">
        <v>1378</v>
      </c>
      <c r="Z43" s="4">
        <f>30743.45/12+(555*2)</f>
        <v>3671.954166666667</v>
      </c>
      <c r="AA43" s="2" t="s">
        <v>3403</v>
      </c>
      <c r="AB43" s="2" t="s">
        <v>369</v>
      </c>
      <c r="AC43" s="2" t="s">
        <v>1362</v>
      </c>
      <c r="AD43" s="1" t="s">
        <v>1498</v>
      </c>
      <c r="AE43" s="2" t="s">
        <v>2547</v>
      </c>
      <c r="AF43" s="2" t="s">
        <v>2985</v>
      </c>
      <c r="AG43" s="1" t="s">
        <v>1379</v>
      </c>
      <c r="AH43" s="2" t="s">
        <v>370</v>
      </c>
      <c r="AI43" s="2" t="s">
        <v>2547</v>
      </c>
      <c r="AJ43" s="2"/>
      <c r="AK43" s="2"/>
      <c r="AL43" s="2"/>
      <c r="AM43" s="2"/>
    </row>
    <row r="44" spans="1:39" s="43" customFormat="1" ht="12.75">
      <c r="A44" s="15" t="s">
        <v>1096</v>
      </c>
      <c r="B44" s="27"/>
      <c r="C44" s="2"/>
      <c r="D44" s="2"/>
      <c r="E44" s="30"/>
      <c r="F44" s="5"/>
      <c r="G44" s="2"/>
      <c r="H44" s="28"/>
      <c r="I44" s="2"/>
      <c r="J44" s="15"/>
      <c r="K44" s="3"/>
      <c r="L44" s="3"/>
      <c r="M44" s="5"/>
      <c r="N44" s="3"/>
      <c r="O44" s="1"/>
      <c r="P44" s="29"/>
      <c r="Q44" s="2"/>
      <c r="R44" s="5"/>
      <c r="S44" s="2"/>
      <c r="T44" s="29"/>
      <c r="U44" s="29"/>
      <c r="V44" s="1"/>
      <c r="W44" s="5"/>
      <c r="X44" s="2"/>
      <c r="Y44" s="1"/>
      <c r="Z44" s="4"/>
      <c r="AA44" s="2"/>
      <c r="AB44" s="2"/>
      <c r="AC44" s="2"/>
      <c r="AD44" s="1"/>
      <c r="AE44" s="2"/>
      <c r="AF44" s="2"/>
      <c r="AG44" s="1"/>
      <c r="AH44" s="2"/>
      <c r="AI44" s="2"/>
      <c r="AJ44" s="2"/>
      <c r="AK44" s="2"/>
      <c r="AL44" s="2"/>
      <c r="AM44" s="2"/>
    </row>
    <row r="45" spans="1:39" s="43" customFormat="1" ht="12.75">
      <c r="A45" s="5" t="s">
        <v>898</v>
      </c>
      <c r="B45" s="27" t="s">
        <v>3508</v>
      </c>
      <c r="C45" s="2" t="s">
        <v>1763</v>
      </c>
      <c r="D45" s="2">
        <f>COUNTIF(C:C,C45)</f>
        <v>3</v>
      </c>
      <c r="E45" s="30">
        <v>21217</v>
      </c>
      <c r="F45" s="5" t="s">
        <v>893</v>
      </c>
      <c r="G45" s="2" t="s">
        <v>122</v>
      </c>
      <c r="H45" s="28"/>
      <c r="I45" s="2"/>
      <c r="J45" s="5" t="s">
        <v>2552</v>
      </c>
      <c r="K45" s="3">
        <v>37607</v>
      </c>
      <c r="L45" s="3">
        <v>37607</v>
      </c>
      <c r="M45" s="5">
        <v>12</v>
      </c>
      <c r="N45" s="3">
        <v>37972</v>
      </c>
      <c r="O45" s="1">
        <v>3</v>
      </c>
      <c r="P45" s="29">
        <f>IF(OR(N45="?",(O45="?")),"?",DATE(YEAR(N45),MONTH(N45)-(O45),DAY(N45)))</f>
        <v>37881</v>
      </c>
      <c r="Q45" s="2" t="s">
        <v>2985</v>
      </c>
      <c r="R45" s="1">
        <v>12</v>
      </c>
      <c r="S45" s="2" t="s">
        <v>2547</v>
      </c>
      <c r="T45" s="29">
        <f>IF(OR(O45="?",(U45="?")),"?",DATE(YEAR(U45),MONTH(U45)-(O45),DAY(U45)))</f>
        <v>38247</v>
      </c>
      <c r="U45" s="29">
        <f>IF(R45&lt;250,DATE(YEAR(N45),MONTH(N45)+(R45),DAY(N45)),IF(R45="Nvt",DATE(YEAR(N45),MONTH(N45),DAY(N45)),"?"))</f>
        <v>38338</v>
      </c>
      <c r="V45" s="1" t="s">
        <v>2548</v>
      </c>
      <c r="W45" s="5" t="s">
        <v>480</v>
      </c>
      <c r="X45" s="2" t="s">
        <v>481</v>
      </c>
      <c r="Y45" s="1" t="s">
        <v>145</v>
      </c>
      <c r="Z45" s="4" t="s">
        <v>2547</v>
      </c>
      <c r="AA45" s="2" t="s">
        <v>2550</v>
      </c>
      <c r="AB45" s="2" t="s">
        <v>482</v>
      </c>
      <c r="AC45" s="2" t="s">
        <v>2547</v>
      </c>
      <c r="AD45" s="5" t="s">
        <v>2202</v>
      </c>
      <c r="AE45" s="2" t="s">
        <v>483</v>
      </c>
      <c r="AF45" s="2" t="s">
        <v>2985</v>
      </c>
      <c r="AG45" s="1" t="s">
        <v>1012</v>
      </c>
      <c r="AH45" s="2" t="s">
        <v>2547</v>
      </c>
      <c r="AI45" s="2" t="s">
        <v>2547</v>
      </c>
      <c r="AJ45" s="2"/>
      <c r="AK45" s="2"/>
      <c r="AL45" s="2"/>
      <c r="AM45" s="2"/>
    </row>
    <row r="46" spans="1:39" ht="12.75">
      <c r="A46" s="5" t="s">
        <v>898</v>
      </c>
      <c r="B46" s="27" t="s">
        <v>3508</v>
      </c>
      <c r="C46" s="2" t="s">
        <v>1763</v>
      </c>
      <c r="D46" s="2">
        <f>COUNTIF(C:C,C46)</f>
        <v>3</v>
      </c>
      <c r="E46" s="30">
        <v>21217</v>
      </c>
      <c r="F46" s="5" t="s">
        <v>893</v>
      </c>
      <c r="G46" s="2" t="s">
        <v>122</v>
      </c>
      <c r="H46" s="28"/>
      <c r="I46" s="2"/>
      <c r="J46" s="5" t="s">
        <v>2552</v>
      </c>
      <c r="K46" s="3">
        <v>37607</v>
      </c>
      <c r="L46" s="3">
        <v>37607</v>
      </c>
      <c r="M46" s="5">
        <v>12</v>
      </c>
      <c r="N46" s="3">
        <v>37972</v>
      </c>
      <c r="O46" s="1">
        <v>3</v>
      </c>
      <c r="P46" s="29">
        <f>IF(OR(N46="?",(O46="?")),"?",DATE(YEAR(N46),MONTH(N46)-(O46),DAY(N46)))</f>
        <v>37881</v>
      </c>
      <c r="Q46" s="2" t="s">
        <v>2985</v>
      </c>
      <c r="R46" s="1">
        <v>12</v>
      </c>
      <c r="S46" s="2" t="s">
        <v>2547</v>
      </c>
      <c r="T46" s="29">
        <f>IF(OR(O46="?",(U46="?")),"?",DATE(YEAR(U46),MONTH(U46)-(O46),DAY(U46)))</f>
        <v>38247</v>
      </c>
      <c r="U46" s="29">
        <f>IF(R46&lt;250,DATE(YEAR(N46),MONTH(N46)+(R46),DAY(N46)),IF(R46="Nvt",DATE(YEAR(N46),MONTH(N46),DAY(N46)),"?"))</f>
        <v>38338</v>
      </c>
      <c r="V46" s="1" t="s">
        <v>2548</v>
      </c>
      <c r="W46" s="5" t="s">
        <v>480</v>
      </c>
      <c r="X46" s="2" t="s">
        <v>481</v>
      </c>
      <c r="Y46" s="1" t="s">
        <v>145</v>
      </c>
      <c r="Z46" s="4" t="s">
        <v>2547</v>
      </c>
      <c r="AA46" s="2" t="s">
        <v>2550</v>
      </c>
      <c r="AB46" s="2" t="s">
        <v>482</v>
      </c>
      <c r="AC46" s="2" t="s">
        <v>2547</v>
      </c>
      <c r="AD46" s="5" t="s">
        <v>2547</v>
      </c>
      <c r="AE46" s="2" t="s">
        <v>483</v>
      </c>
      <c r="AF46" s="2" t="s">
        <v>2985</v>
      </c>
      <c r="AG46" s="1" t="s">
        <v>1013</v>
      </c>
      <c r="AH46" s="2" t="s">
        <v>2547</v>
      </c>
      <c r="AI46" s="2" t="s">
        <v>2547</v>
      </c>
      <c r="AJ46" s="2"/>
      <c r="AK46" s="2"/>
      <c r="AL46" s="2"/>
      <c r="AM46" s="2"/>
    </row>
    <row r="47" spans="1:39" s="51" customFormat="1" ht="12.75">
      <c r="A47" s="5" t="s">
        <v>898</v>
      </c>
      <c r="B47" s="27" t="s">
        <v>3508</v>
      </c>
      <c r="C47" s="2" t="s">
        <v>1763</v>
      </c>
      <c r="D47" s="2">
        <f>COUNTIF(C:C,C47)</f>
        <v>3</v>
      </c>
      <c r="E47" s="30">
        <v>21217</v>
      </c>
      <c r="F47" s="5" t="s">
        <v>893</v>
      </c>
      <c r="G47" s="2" t="s">
        <v>122</v>
      </c>
      <c r="H47" s="28"/>
      <c r="I47" s="2"/>
      <c r="J47" s="5" t="s">
        <v>2552</v>
      </c>
      <c r="K47" s="3">
        <v>37607</v>
      </c>
      <c r="L47" s="3">
        <v>37607</v>
      </c>
      <c r="M47" s="5">
        <v>12</v>
      </c>
      <c r="N47" s="3">
        <v>37972</v>
      </c>
      <c r="O47" s="1">
        <v>3</v>
      </c>
      <c r="P47" s="29">
        <f>IF(OR(N47="?",(O47="?")),"?",DATE(YEAR(N47),MONTH(N47)-(O47),DAY(N47)))</f>
        <v>37881</v>
      </c>
      <c r="Q47" s="2" t="s">
        <v>2985</v>
      </c>
      <c r="R47" s="1">
        <v>12</v>
      </c>
      <c r="S47" s="2" t="s">
        <v>2547</v>
      </c>
      <c r="T47" s="29">
        <f>IF(OR(O47="?",(U47="?")),"?",DATE(YEAR(U47),MONTH(U47)-(O47),DAY(U47)))</f>
        <v>38247</v>
      </c>
      <c r="U47" s="29">
        <f>IF(R47&lt;250,DATE(YEAR(N47),MONTH(N47)+(R47),DAY(N47)),IF(R47="Nvt",DATE(YEAR(N47),MONTH(N47),DAY(N47)),"?"))</f>
        <v>38338</v>
      </c>
      <c r="V47" s="1" t="s">
        <v>2548</v>
      </c>
      <c r="W47" s="5" t="s">
        <v>480</v>
      </c>
      <c r="X47" s="2" t="s">
        <v>481</v>
      </c>
      <c r="Y47" s="1" t="s">
        <v>145</v>
      </c>
      <c r="Z47" s="4" t="s">
        <v>2547</v>
      </c>
      <c r="AA47" s="2" t="s">
        <v>2550</v>
      </c>
      <c r="AB47" s="2" t="s">
        <v>482</v>
      </c>
      <c r="AC47" s="2" t="s">
        <v>2547</v>
      </c>
      <c r="AD47" s="5" t="s">
        <v>2547</v>
      </c>
      <c r="AE47" s="2" t="s">
        <v>483</v>
      </c>
      <c r="AF47" s="2" t="s">
        <v>2985</v>
      </c>
      <c r="AG47" s="1" t="s">
        <v>894</v>
      </c>
      <c r="AH47" s="2" t="s">
        <v>2547</v>
      </c>
      <c r="AI47" s="2" t="s">
        <v>2547</v>
      </c>
      <c r="AJ47" s="2"/>
      <c r="AK47" s="2"/>
      <c r="AL47" s="2"/>
      <c r="AM47" s="2"/>
    </row>
    <row r="48" spans="1:39" s="51" customFormat="1" ht="12.75">
      <c r="A48" s="5" t="s">
        <v>898</v>
      </c>
      <c r="B48" s="27" t="s">
        <v>3509</v>
      </c>
      <c r="C48" s="2" t="s">
        <v>1003</v>
      </c>
      <c r="D48" s="2">
        <f>COUNTIF(C:C,C48)</f>
        <v>1</v>
      </c>
      <c r="E48" s="30" t="s">
        <v>3063</v>
      </c>
      <c r="F48" s="5" t="s">
        <v>1820</v>
      </c>
      <c r="G48" s="2" t="s">
        <v>123</v>
      </c>
      <c r="H48" s="2"/>
      <c r="I48" s="2"/>
      <c r="J48" s="5" t="s">
        <v>1797</v>
      </c>
      <c r="K48" s="3">
        <v>38008</v>
      </c>
      <c r="L48" s="3">
        <v>37987</v>
      </c>
      <c r="M48" s="5">
        <v>24</v>
      </c>
      <c r="N48" s="3">
        <v>38718</v>
      </c>
      <c r="O48" s="1">
        <v>3</v>
      </c>
      <c r="P48" s="29">
        <f>IF(OR(N48="?",(O48="?")),"?",DATE(YEAR(N48),MONTH(N48)-(O48),DAY(N48)))</f>
        <v>38626</v>
      </c>
      <c r="Q48" s="2" t="s">
        <v>785</v>
      </c>
      <c r="R48" s="1">
        <v>0</v>
      </c>
      <c r="S48" s="2" t="s">
        <v>2547</v>
      </c>
      <c r="T48" s="29">
        <f>IF(OR(O48="?",(U48="?")),"?",DATE(YEAR(U48),MONTH(U48)-(O48),DAY(U48)))</f>
        <v>38626</v>
      </c>
      <c r="U48" s="29">
        <f>IF(R48&lt;250,DATE(YEAR(N48),MONTH(N48)+(R48),DAY(N48)),IF(R48="Nvt",DATE(YEAR(N48),MONTH(N48),DAY(N48)),"?"))</f>
        <v>38718</v>
      </c>
      <c r="V48" s="1" t="s">
        <v>2548</v>
      </c>
      <c r="W48" s="5" t="s">
        <v>1534</v>
      </c>
      <c r="X48" s="2" t="s">
        <v>362</v>
      </c>
      <c r="Y48" s="1" t="s">
        <v>1798</v>
      </c>
      <c r="Z48" s="4">
        <v>244293.03</v>
      </c>
      <c r="AA48" s="2" t="s">
        <v>2550</v>
      </c>
      <c r="AB48" s="2" t="s">
        <v>1361</v>
      </c>
      <c r="AC48" s="2" t="s">
        <v>2547</v>
      </c>
      <c r="AD48" s="1" t="s">
        <v>1498</v>
      </c>
      <c r="AE48" s="2" t="s">
        <v>2547</v>
      </c>
      <c r="AF48" s="2" t="s">
        <v>2985</v>
      </c>
      <c r="AG48" s="1" t="s">
        <v>1799</v>
      </c>
      <c r="AH48" s="2" t="s">
        <v>3708</v>
      </c>
      <c r="AI48" s="2" t="s">
        <v>2547</v>
      </c>
      <c r="AJ48" s="2"/>
      <c r="AK48" s="2"/>
      <c r="AL48" s="2"/>
      <c r="AM48" s="2"/>
    </row>
    <row r="49" spans="1:39" s="51" customFormat="1" ht="12.75">
      <c r="A49" s="15" t="s">
        <v>1097</v>
      </c>
      <c r="B49" s="27"/>
      <c r="C49" s="2"/>
      <c r="D49" s="2"/>
      <c r="E49" s="30"/>
      <c r="F49" s="5"/>
      <c r="G49" s="2"/>
      <c r="H49" s="2"/>
      <c r="I49" s="2"/>
      <c r="J49" s="15"/>
      <c r="K49" s="3"/>
      <c r="L49" s="3"/>
      <c r="M49" s="5"/>
      <c r="N49" s="3"/>
      <c r="O49" s="1"/>
      <c r="P49" s="29"/>
      <c r="Q49" s="2"/>
      <c r="R49" s="1"/>
      <c r="S49" s="2"/>
      <c r="T49" s="29"/>
      <c r="U49" s="29"/>
      <c r="V49" s="1"/>
      <c r="W49" s="5"/>
      <c r="X49" s="2"/>
      <c r="Y49" s="1"/>
      <c r="Z49" s="4"/>
      <c r="AA49" s="2"/>
      <c r="AB49" s="2"/>
      <c r="AC49" s="2"/>
      <c r="AD49" s="1"/>
      <c r="AE49" s="2"/>
      <c r="AF49" s="2"/>
      <c r="AG49" s="1"/>
      <c r="AH49" s="2"/>
      <c r="AI49" s="2"/>
      <c r="AJ49" s="2"/>
      <c r="AK49" s="2"/>
      <c r="AL49" s="2"/>
      <c r="AM49" s="2"/>
    </row>
    <row r="50" spans="1:39" s="51" customFormat="1" ht="12.75">
      <c r="A50" s="5" t="s">
        <v>898</v>
      </c>
      <c r="B50" s="27" t="s">
        <v>3482</v>
      </c>
      <c r="C50" s="2" t="s">
        <v>2893</v>
      </c>
      <c r="D50" s="2">
        <f>COUNTIF(C:C,C50)</f>
        <v>1</v>
      </c>
      <c r="E50" s="30" t="s">
        <v>3585</v>
      </c>
      <c r="F50" s="5" t="s">
        <v>2120</v>
      </c>
      <c r="G50" s="28" t="s">
        <v>113</v>
      </c>
      <c r="H50" s="28"/>
      <c r="I50" s="2"/>
      <c r="J50" s="5" t="s">
        <v>150</v>
      </c>
      <c r="K50" s="3">
        <v>39129</v>
      </c>
      <c r="L50" s="3">
        <v>39133</v>
      </c>
      <c r="M50" s="5" t="s">
        <v>2547</v>
      </c>
      <c r="N50" s="2" t="s">
        <v>2547</v>
      </c>
      <c r="O50" s="2" t="s">
        <v>2547</v>
      </c>
      <c r="P50" s="29" t="str">
        <f>IF(OR(N50="?",(O50="?")),"?",DATE(YEAR(N50),MONTH(N50)-(O50),DAY(N50)))</f>
        <v>?</v>
      </c>
      <c r="Q50" s="2" t="s">
        <v>2547</v>
      </c>
      <c r="R50" s="2" t="s">
        <v>2547</v>
      </c>
      <c r="S50" s="2" t="s">
        <v>2547</v>
      </c>
      <c r="T50" s="29" t="str">
        <f>IF(OR(O50="?",(U50="?")),"?",DATE(YEAR(U50),MONTH(U50)-(O50),DAY(U50)))</f>
        <v>?</v>
      </c>
      <c r="U50" s="29" t="str">
        <f>IF(R50&lt;250,DATE(YEAR(N50),MONTH(N50)+(R50),DAY(N50)),IF(R50="Nvt",DATE(YEAR(N50),MONTH(N50),DAY(N50)),"?"))</f>
        <v>?</v>
      </c>
      <c r="V50" s="1" t="s">
        <v>2548</v>
      </c>
      <c r="W50" s="5" t="s">
        <v>2121</v>
      </c>
      <c r="X50" s="2" t="s">
        <v>2122</v>
      </c>
      <c r="Y50" s="1" t="s">
        <v>1384</v>
      </c>
      <c r="Z50" s="4">
        <f>76/4</f>
        <v>19</v>
      </c>
      <c r="AA50" s="2" t="s">
        <v>3073</v>
      </c>
      <c r="AB50" s="2" t="s">
        <v>2123</v>
      </c>
      <c r="AC50" s="2" t="s">
        <v>2124</v>
      </c>
      <c r="AD50" s="5" t="s">
        <v>1345</v>
      </c>
      <c r="AE50" s="2" t="s">
        <v>2547</v>
      </c>
      <c r="AF50" s="2"/>
      <c r="AG50" s="1" t="s">
        <v>1512</v>
      </c>
      <c r="AH50" s="2" t="s">
        <v>920</v>
      </c>
      <c r="AI50" s="2" t="s">
        <v>2547</v>
      </c>
      <c r="AJ50" s="2"/>
      <c r="AK50" s="2"/>
      <c r="AL50" s="2"/>
      <c r="AM50" s="2"/>
    </row>
    <row r="51" spans="1:39" s="43" customFormat="1" ht="12.75">
      <c r="A51" s="5" t="s">
        <v>898</v>
      </c>
      <c r="B51" s="27" t="s">
        <v>2547</v>
      </c>
      <c r="C51" s="2" t="s">
        <v>2894</v>
      </c>
      <c r="D51" s="2">
        <f>COUNTIF(C:C,C51)</f>
        <v>1</v>
      </c>
      <c r="E51" s="21" t="s">
        <v>3585</v>
      </c>
      <c r="F51" s="14" t="s">
        <v>2120</v>
      </c>
      <c r="G51" s="28" t="s">
        <v>113</v>
      </c>
      <c r="H51" s="32"/>
      <c r="I51" s="2"/>
      <c r="J51" s="5" t="s">
        <v>150</v>
      </c>
      <c r="K51" s="31">
        <v>39069</v>
      </c>
      <c r="L51" s="31">
        <v>39083</v>
      </c>
      <c r="M51" s="5" t="s">
        <v>2547</v>
      </c>
      <c r="N51" s="5" t="s">
        <v>2547</v>
      </c>
      <c r="O51" s="5" t="s">
        <v>2547</v>
      </c>
      <c r="P51" s="5" t="s">
        <v>2547</v>
      </c>
      <c r="Q51" s="5" t="s">
        <v>2547</v>
      </c>
      <c r="R51" s="5" t="s">
        <v>2547</v>
      </c>
      <c r="S51" s="5" t="s">
        <v>2547</v>
      </c>
      <c r="T51" s="5" t="s">
        <v>2547</v>
      </c>
      <c r="U51" s="5" t="s">
        <v>2547</v>
      </c>
      <c r="V51" s="1" t="s">
        <v>2548</v>
      </c>
      <c r="W51" s="5" t="s">
        <v>2121</v>
      </c>
      <c r="X51" s="2" t="s">
        <v>2122</v>
      </c>
      <c r="Y51" s="1" t="s">
        <v>1384</v>
      </c>
      <c r="Z51" s="18">
        <v>17.25</v>
      </c>
      <c r="AA51" s="2" t="s">
        <v>3073</v>
      </c>
      <c r="AB51" s="2" t="s">
        <v>789</v>
      </c>
      <c r="AC51" s="2" t="s">
        <v>2124</v>
      </c>
      <c r="AD51" s="2" t="s">
        <v>1343</v>
      </c>
      <c r="AE51" s="14" t="s">
        <v>2547</v>
      </c>
      <c r="AF51" s="14"/>
      <c r="AG51" s="1" t="s">
        <v>790</v>
      </c>
      <c r="AH51" s="2" t="s">
        <v>920</v>
      </c>
      <c r="AI51" s="14" t="s">
        <v>2547</v>
      </c>
      <c r="AJ51" s="14"/>
      <c r="AK51" s="14"/>
      <c r="AL51" s="14"/>
      <c r="AM51" s="14"/>
    </row>
    <row r="52" spans="1:39" ht="12.75">
      <c r="A52" s="5" t="s">
        <v>898</v>
      </c>
      <c r="B52" s="27" t="s">
        <v>3510</v>
      </c>
      <c r="C52" s="2" t="s">
        <v>2895</v>
      </c>
      <c r="D52" s="2">
        <f>COUNTIF(C:C,C52)</f>
        <v>1</v>
      </c>
      <c r="E52" s="30" t="s">
        <v>3586</v>
      </c>
      <c r="F52" s="5" t="s">
        <v>2125</v>
      </c>
      <c r="G52" s="28" t="s">
        <v>113</v>
      </c>
      <c r="H52" s="28"/>
      <c r="I52" s="2"/>
      <c r="J52" s="5" t="s">
        <v>150</v>
      </c>
      <c r="K52" s="3">
        <v>39129</v>
      </c>
      <c r="L52" s="3">
        <v>39133</v>
      </c>
      <c r="M52" s="5" t="s">
        <v>2547</v>
      </c>
      <c r="N52" s="2" t="s">
        <v>2547</v>
      </c>
      <c r="O52" s="2" t="s">
        <v>2547</v>
      </c>
      <c r="P52" s="29" t="str">
        <f>IF(OR(N52="?",(O52="?")),"?",DATE(YEAR(N52),MONTH(N52)-(O52),DAY(N52)))</f>
        <v>?</v>
      </c>
      <c r="Q52" s="2" t="s">
        <v>2547</v>
      </c>
      <c r="R52" s="2" t="s">
        <v>2547</v>
      </c>
      <c r="S52" s="2" t="s">
        <v>2547</v>
      </c>
      <c r="T52" s="29" t="str">
        <f>IF(OR(O52="?",(U52="?")),"?",DATE(YEAR(U52),MONTH(U52)-(O52),DAY(U52)))</f>
        <v>?</v>
      </c>
      <c r="U52" s="29" t="str">
        <f>IF(R52&lt;250,DATE(YEAR(N52),MONTH(N52)+(R52),DAY(N52)),IF(R52="Nvt",DATE(YEAR(N52),MONTH(N52),DAY(N52)),"?"))</f>
        <v>?</v>
      </c>
      <c r="V52" s="1" t="s">
        <v>2548</v>
      </c>
      <c r="W52" s="5" t="s">
        <v>2121</v>
      </c>
      <c r="X52" s="2" t="s">
        <v>2122</v>
      </c>
      <c r="Y52" s="1" t="s">
        <v>1384</v>
      </c>
      <c r="Z52" s="4">
        <f>142/4</f>
        <v>35.5</v>
      </c>
      <c r="AA52" s="2" t="s">
        <v>3073</v>
      </c>
      <c r="AB52" s="2" t="s">
        <v>2126</v>
      </c>
      <c r="AC52" s="2" t="s">
        <v>2124</v>
      </c>
      <c r="AD52" s="2" t="s">
        <v>1343</v>
      </c>
      <c r="AE52" s="2" t="s">
        <v>2547</v>
      </c>
      <c r="AF52" s="2"/>
      <c r="AG52" s="1" t="s">
        <v>1495</v>
      </c>
      <c r="AH52" s="2" t="s">
        <v>920</v>
      </c>
      <c r="AI52" s="2" t="s">
        <v>2547</v>
      </c>
      <c r="AJ52" s="2"/>
      <c r="AK52" s="2"/>
      <c r="AL52" s="2"/>
      <c r="AM52" s="2"/>
    </row>
    <row r="53" spans="1:39" ht="12.75">
      <c r="A53" s="15" t="s">
        <v>876</v>
      </c>
      <c r="B53" s="27"/>
      <c r="C53" s="2"/>
      <c r="D53" s="2"/>
      <c r="E53" s="30"/>
      <c r="F53" s="5"/>
      <c r="G53" s="28"/>
      <c r="H53" s="28"/>
      <c r="I53" s="2"/>
      <c r="J53" s="15"/>
      <c r="K53" s="3"/>
      <c r="L53" s="3"/>
      <c r="M53" s="5"/>
      <c r="N53" s="2"/>
      <c r="O53" s="2"/>
      <c r="P53" s="29"/>
      <c r="Q53" s="2"/>
      <c r="R53" s="2"/>
      <c r="S53" s="2"/>
      <c r="T53" s="29"/>
      <c r="U53" s="29"/>
      <c r="V53" s="1"/>
      <c r="W53" s="5"/>
      <c r="X53" s="2"/>
      <c r="Y53" s="1"/>
      <c r="Z53" s="4"/>
      <c r="AA53" s="2"/>
      <c r="AB53" s="2"/>
      <c r="AC53" s="2"/>
      <c r="AD53" s="2"/>
      <c r="AE53" s="2"/>
      <c r="AF53" s="2"/>
      <c r="AG53" s="1"/>
      <c r="AH53" s="2"/>
      <c r="AI53" s="2"/>
      <c r="AJ53" s="2"/>
      <c r="AK53" s="2"/>
      <c r="AL53" s="2"/>
      <c r="AM53" s="2"/>
    </row>
    <row r="54" spans="1:39" ht="12.75" outlineLevel="1">
      <c r="A54" s="5" t="s">
        <v>898</v>
      </c>
      <c r="B54" s="27" t="s">
        <v>3511</v>
      </c>
      <c r="C54" s="14" t="s">
        <v>3493</v>
      </c>
      <c r="D54" s="2">
        <f>COUNTIF(C:C,C54)</f>
        <v>2</v>
      </c>
      <c r="E54" s="21">
        <v>47252</v>
      </c>
      <c r="F54" s="14" t="s">
        <v>3122</v>
      </c>
      <c r="G54" s="17"/>
      <c r="H54" s="17"/>
      <c r="I54" s="14"/>
      <c r="J54" s="5" t="s">
        <v>3121</v>
      </c>
      <c r="K54" s="31">
        <v>40212</v>
      </c>
      <c r="L54" s="31">
        <v>40179</v>
      </c>
      <c r="M54" s="17">
        <v>12</v>
      </c>
      <c r="N54" s="31">
        <v>40543</v>
      </c>
      <c r="O54" s="14" t="s">
        <v>2547</v>
      </c>
      <c r="P54" s="14" t="s">
        <v>2547</v>
      </c>
      <c r="Q54" s="14" t="s">
        <v>2547</v>
      </c>
      <c r="R54" s="14" t="s">
        <v>2547</v>
      </c>
      <c r="S54" s="14" t="s">
        <v>2547</v>
      </c>
      <c r="T54" s="14" t="s">
        <v>2547</v>
      </c>
      <c r="U54" s="14" t="s">
        <v>2547</v>
      </c>
      <c r="V54" s="5" t="s">
        <v>2548</v>
      </c>
      <c r="W54" s="16" t="s">
        <v>3124</v>
      </c>
      <c r="X54" s="14" t="s">
        <v>3125</v>
      </c>
      <c r="Y54" s="14" t="s">
        <v>1384</v>
      </c>
      <c r="Z54" s="18">
        <v>2146.48</v>
      </c>
      <c r="AA54" s="18" t="s">
        <v>2550</v>
      </c>
      <c r="AB54" s="14" t="s">
        <v>1535</v>
      </c>
      <c r="AC54" s="14" t="s">
        <v>2547</v>
      </c>
      <c r="AD54" s="14" t="s">
        <v>2547</v>
      </c>
      <c r="AE54" s="14" t="s">
        <v>2547</v>
      </c>
      <c r="AF54" s="2" t="s">
        <v>2985</v>
      </c>
      <c r="AG54" s="14" t="s">
        <v>1536</v>
      </c>
      <c r="AH54" s="14" t="s">
        <v>2547</v>
      </c>
      <c r="AI54" s="14" t="s">
        <v>2547</v>
      </c>
      <c r="AJ54" s="14"/>
      <c r="AK54" s="14"/>
      <c r="AL54" s="14"/>
      <c r="AM54" s="14"/>
    </row>
    <row r="55" spans="1:39" ht="12.75" outlineLevel="1">
      <c r="A55" s="5" t="s">
        <v>898</v>
      </c>
      <c r="B55" s="27" t="s">
        <v>3511</v>
      </c>
      <c r="C55" s="14" t="s">
        <v>3493</v>
      </c>
      <c r="D55" s="2">
        <f>COUNTIF(C:C,C55)</f>
        <v>2</v>
      </c>
      <c r="E55" s="21">
        <v>47253</v>
      </c>
      <c r="F55" s="14" t="s">
        <v>3123</v>
      </c>
      <c r="G55" s="17"/>
      <c r="H55" s="17"/>
      <c r="I55" s="14"/>
      <c r="J55" s="5" t="s">
        <v>3121</v>
      </c>
      <c r="K55" s="31">
        <v>40212</v>
      </c>
      <c r="L55" s="31">
        <v>40179</v>
      </c>
      <c r="M55" s="17">
        <v>12</v>
      </c>
      <c r="N55" s="31">
        <v>40543</v>
      </c>
      <c r="O55" s="14" t="s">
        <v>2547</v>
      </c>
      <c r="P55" s="14" t="s">
        <v>2547</v>
      </c>
      <c r="Q55" s="14" t="s">
        <v>2547</v>
      </c>
      <c r="R55" s="14" t="s">
        <v>2547</v>
      </c>
      <c r="S55" s="14" t="s">
        <v>2547</v>
      </c>
      <c r="T55" s="14" t="s">
        <v>2547</v>
      </c>
      <c r="U55" s="14" t="s">
        <v>2547</v>
      </c>
      <c r="V55" s="5" t="s">
        <v>2548</v>
      </c>
      <c r="W55" s="16" t="s">
        <v>3124</v>
      </c>
      <c r="X55" s="14" t="s">
        <v>3125</v>
      </c>
      <c r="Y55" s="14" t="s">
        <v>1384</v>
      </c>
      <c r="Z55" s="18">
        <v>4289.02</v>
      </c>
      <c r="AA55" s="18" t="s">
        <v>2550</v>
      </c>
      <c r="AB55" s="14" t="s">
        <v>1535</v>
      </c>
      <c r="AC55" s="14" t="s">
        <v>2547</v>
      </c>
      <c r="AD55" s="14" t="s">
        <v>2547</v>
      </c>
      <c r="AE55" s="14" t="s">
        <v>2547</v>
      </c>
      <c r="AF55" s="2" t="s">
        <v>2985</v>
      </c>
      <c r="AG55" s="14" t="s">
        <v>1536</v>
      </c>
      <c r="AH55" s="14" t="s">
        <v>2547</v>
      </c>
      <c r="AI55" s="14" t="s">
        <v>2547</v>
      </c>
      <c r="AJ55" s="14"/>
      <c r="AK55" s="14"/>
      <c r="AL55" s="14"/>
      <c r="AM55" s="14"/>
    </row>
    <row r="56" spans="1:39" s="51" customFormat="1" ht="12.75">
      <c r="A56" s="14" t="s">
        <v>898</v>
      </c>
      <c r="B56" s="27" t="s">
        <v>2547</v>
      </c>
      <c r="C56" s="14" t="s">
        <v>3813</v>
      </c>
      <c r="D56" s="2">
        <f>COUNTIF(C:C,C56)</f>
        <v>1</v>
      </c>
      <c r="E56" s="21" t="s">
        <v>3587</v>
      </c>
      <c r="F56" s="14" t="s">
        <v>3814</v>
      </c>
      <c r="G56" s="14" t="s">
        <v>2547</v>
      </c>
      <c r="H56" s="28"/>
      <c r="I56" s="14"/>
      <c r="J56" s="14" t="s">
        <v>2546</v>
      </c>
      <c r="K56" s="31">
        <v>39909</v>
      </c>
      <c r="L56" s="31">
        <v>39904</v>
      </c>
      <c r="M56" s="17">
        <v>12</v>
      </c>
      <c r="N56" s="31">
        <v>39904</v>
      </c>
      <c r="O56" s="14" t="s">
        <v>2547</v>
      </c>
      <c r="P56" s="14" t="s">
        <v>2547</v>
      </c>
      <c r="Q56" s="14" t="s">
        <v>2547</v>
      </c>
      <c r="R56" s="14" t="s">
        <v>2547</v>
      </c>
      <c r="S56" s="14" t="s">
        <v>2547</v>
      </c>
      <c r="T56" s="14" t="s">
        <v>2547</v>
      </c>
      <c r="U56" s="14" t="s">
        <v>2547</v>
      </c>
      <c r="V56" s="1" t="s">
        <v>2548</v>
      </c>
      <c r="W56" s="2" t="s">
        <v>3815</v>
      </c>
      <c r="X56" s="14" t="s">
        <v>3816</v>
      </c>
      <c r="Y56" s="14" t="s">
        <v>1384</v>
      </c>
      <c r="Z56" s="18">
        <v>140</v>
      </c>
      <c r="AA56" s="14" t="s">
        <v>2550</v>
      </c>
      <c r="AB56" s="14" t="s">
        <v>1839</v>
      </c>
      <c r="AC56" s="14" t="s">
        <v>1743</v>
      </c>
      <c r="AD56" s="14" t="s">
        <v>1507</v>
      </c>
      <c r="AE56" s="14" t="s">
        <v>2547</v>
      </c>
      <c r="AF56" s="2" t="s">
        <v>2985</v>
      </c>
      <c r="AG56" s="14" t="s">
        <v>1744</v>
      </c>
      <c r="AH56" s="14" t="s">
        <v>630</v>
      </c>
      <c r="AI56" s="14" t="s">
        <v>2547</v>
      </c>
      <c r="AJ56" s="14"/>
      <c r="AK56" s="14"/>
      <c r="AL56" s="14"/>
      <c r="AM56" s="14"/>
    </row>
    <row r="57" spans="1:39" ht="12.75">
      <c r="A57" s="5" t="s">
        <v>899</v>
      </c>
      <c r="B57" s="27" t="s">
        <v>3512</v>
      </c>
      <c r="C57" s="2" t="s">
        <v>538</v>
      </c>
      <c r="D57" s="2"/>
      <c r="E57" s="22" t="s">
        <v>2547</v>
      </c>
      <c r="F57" s="2" t="s">
        <v>2547</v>
      </c>
      <c r="G57" s="33" t="s">
        <v>25</v>
      </c>
      <c r="H57" s="28"/>
      <c r="I57" s="2"/>
      <c r="J57" s="5" t="s">
        <v>1776</v>
      </c>
      <c r="K57" s="3">
        <v>38744</v>
      </c>
      <c r="L57" s="3">
        <v>38718</v>
      </c>
      <c r="M57" s="28">
        <v>3</v>
      </c>
      <c r="N57" s="3">
        <v>38807</v>
      </c>
      <c r="O57" s="2" t="s">
        <v>2547</v>
      </c>
      <c r="P57" s="29" t="str">
        <f>IF(OR(N57="?",(O57="?")),"?",DATE(YEAR(N57),MONTH(N57)-(O57),DAY(N57)))</f>
        <v>?</v>
      </c>
      <c r="Q57" s="2" t="s">
        <v>2985</v>
      </c>
      <c r="R57" s="2">
        <v>1</v>
      </c>
      <c r="S57" s="2" t="s">
        <v>2547</v>
      </c>
      <c r="T57" s="29" t="str">
        <f>IF(OR(O57="?",(U57="?")),"?",DATE(YEAR(U57),MONTH(U57)-(O57),DAY(U57)))</f>
        <v>?</v>
      </c>
      <c r="U57" s="29">
        <f>IF(R57&lt;250,DATE(YEAR(N57),MONTH(N57)+(R57),DAY(N57)),IF(R57="Nvt",DATE(YEAR(N57),MONTH(N57),DAY(N57)),"?"))</f>
        <v>38838</v>
      </c>
      <c r="V57" s="1" t="s">
        <v>2548</v>
      </c>
      <c r="W57" s="5" t="s">
        <v>1326</v>
      </c>
      <c r="X57" s="2" t="s">
        <v>1327</v>
      </c>
      <c r="Y57" s="1" t="s">
        <v>148</v>
      </c>
      <c r="Z57" s="4">
        <v>500</v>
      </c>
      <c r="AA57" s="2" t="s">
        <v>3403</v>
      </c>
      <c r="AB57" s="2" t="s">
        <v>1205</v>
      </c>
      <c r="AC57" s="2" t="s">
        <v>3412</v>
      </c>
      <c r="AD57" s="5" t="s">
        <v>2547</v>
      </c>
      <c r="AE57" s="2" t="s">
        <v>3413</v>
      </c>
      <c r="AF57" s="2"/>
      <c r="AG57" s="1" t="s">
        <v>2536</v>
      </c>
      <c r="AH57" s="2" t="s">
        <v>3708</v>
      </c>
      <c r="AI57" s="2" t="s">
        <v>2547</v>
      </c>
      <c r="AJ57" s="2"/>
      <c r="AK57" s="2"/>
      <c r="AL57" s="2"/>
      <c r="AM57" s="2"/>
    </row>
    <row r="58" spans="1:39" s="51" customFormat="1" ht="12.75">
      <c r="A58" s="5" t="s">
        <v>899</v>
      </c>
      <c r="B58" s="27" t="s">
        <v>3513</v>
      </c>
      <c r="C58" s="2" t="s">
        <v>470</v>
      </c>
      <c r="D58" s="2"/>
      <c r="E58" s="41" t="s">
        <v>1658</v>
      </c>
      <c r="F58" s="1" t="s">
        <v>1658</v>
      </c>
      <c r="G58" s="33" t="s">
        <v>25</v>
      </c>
      <c r="H58" s="2"/>
      <c r="I58" s="2"/>
      <c r="J58" s="5" t="s">
        <v>1776</v>
      </c>
      <c r="K58" s="3">
        <v>35825</v>
      </c>
      <c r="L58" s="3">
        <v>35796</v>
      </c>
      <c r="M58" s="28">
        <f>(YEAR(N58)-YEAR(L58))*12+MONTH(N58)-MONTH(L58)</f>
        <v>35</v>
      </c>
      <c r="N58" s="3">
        <v>36891</v>
      </c>
      <c r="O58" s="2">
        <v>3</v>
      </c>
      <c r="P58" s="29">
        <f>IF(OR(N58="?",(O58="?")),"?",DATE(YEAR(N58),MONTH(N58)-(O58),DAY(N58)))</f>
        <v>36800</v>
      </c>
      <c r="Q58" s="2" t="s">
        <v>2985</v>
      </c>
      <c r="R58" s="2">
        <v>12</v>
      </c>
      <c r="S58" s="2" t="s">
        <v>2547</v>
      </c>
      <c r="T58" s="29">
        <f>IF(OR(O58="?",(U58="?")),"?",DATE(YEAR(U58),MONTH(U58)-(O58),DAY(U58)))</f>
        <v>37165</v>
      </c>
      <c r="U58" s="29">
        <f>IF(R58&lt;250,DATE(YEAR(N58),MONTH(N58)+(R58),DAY(N58)),IF(R58="Nvt",DATE(YEAR(N58),MONTH(N58),DAY(N58)),"?"))</f>
        <v>37256</v>
      </c>
      <c r="V58" s="1" t="s">
        <v>2548</v>
      </c>
      <c r="W58" s="5" t="s">
        <v>2719</v>
      </c>
      <c r="X58" s="2" t="s">
        <v>2140</v>
      </c>
      <c r="Y58" s="1" t="s">
        <v>1792</v>
      </c>
      <c r="Z58" s="4" t="s">
        <v>2547</v>
      </c>
      <c r="AA58" s="2" t="s">
        <v>2550</v>
      </c>
      <c r="AB58" s="2" t="s">
        <v>1156</v>
      </c>
      <c r="AC58" s="2" t="s">
        <v>2547</v>
      </c>
      <c r="AD58" s="1" t="s">
        <v>1514</v>
      </c>
      <c r="AE58" s="2" t="s">
        <v>1836</v>
      </c>
      <c r="AF58" s="2"/>
      <c r="AG58" s="1" t="s">
        <v>3288</v>
      </c>
      <c r="AH58" s="2" t="s">
        <v>3708</v>
      </c>
      <c r="AI58" s="2" t="s">
        <v>2547</v>
      </c>
      <c r="AJ58" s="2"/>
      <c r="AK58" s="2"/>
      <c r="AL58" s="2"/>
      <c r="AM58" s="2"/>
    </row>
    <row r="59" spans="1:39" s="51" customFormat="1" ht="12.75">
      <c r="A59" s="15" t="s">
        <v>1098</v>
      </c>
      <c r="B59" s="27"/>
      <c r="C59" s="2"/>
      <c r="D59" s="2"/>
      <c r="E59" s="41"/>
      <c r="F59" s="1"/>
      <c r="G59" s="2"/>
      <c r="H59" s="2"/>
      <c r="I59" s="2"/>
      <c r="J59" s="15"/>
      <c r="K59" s="3"/>
      <c r="L59" s="3"/>
      <c r="M59" s="28"/>
      <c r="N59" s="3"/>
      <c r="O59" s="2"/>
      <c r="P59" s="29"/>
      <c r="Q59" s="2"/>
      <c r="R59" s="2"/>
      <c r="S59" s="2"/>
      <c r="T59" s="29"/>
      <c r="U59" s="29"/>
      <c r="V59" s="1"/>
      <c r="W59" s="5"/>
      <c r="X59" s="2"/>
      <c r="Y59" s="1"/>
      <c r="Z59" s="4"/>
      <c r="AA59" s="2"/>
      <c r="AB59" s="2"/>
      <c r="AC59" s="2"/>
      <c r="AD59" s="1"/>
      <c r="AE59" s="2"/>
      <c r="AF59" s="2"/>
      <c r="AG59" s="1"/>
      <c r="AH59" s="2"/>
      <c r="AI59" s="2"/>
      <c r="AJ59" s="2"/>
      <c r="AK59" s="2"/>
      <c r="AL59" s="2"/>
      <c r="AM59" s="2"/>
    </row>
    <row r="60" spans="1:39" s="53" customFormat="1" ht="12.75" outlineLevel="1">
      <c r="A60" s="2" t="s">
        <v>898</v>
      </c>
      <c r="B60" s="27" t="s">
        <v>3514</v>
      </c>
      <c r="C60" s="2" t="s">
        <v>2509</v>
      </c>
      <c r="D60" s="2">
        <f>COUNTIF(C:C,C60)</f>
        <v>1</v>
      </c>
      <c r="E60" s="30" t="s">
        <v>3549</v>
      </c>
      <c r="F60" s="5" t="s">
        <v>1430</v>
      </c>
      <c r="G60" s="33" t="s">
        <v>114</v>
      </c>
      <c r="H60" s="28"/>
      <c r="I60" s="2"/>
      <c r="J60" s="2" t="s">
        <v>2546</v>
      </c>
      <c r="K60" s="3">
        <v>38554</v>
      </c>
      <c r="L60" s="3">
        <v>38554</v>
      </c>
      <c r="M60" s="5">
        <v>12</v>
      </c>
      <c r="N60" s="3">
        <v>38919</v>
      </c>
      <c r="O60" s="1">
        <v>2</v>
      </c>
      <c r="P60" s="29">
        <f aca="true" t="shared" si="6" ref="P60:P70">IF(OR(N60="?",(O60="?")),"?",DATE(YEAR(N60),MONTH(N60)-(O60),DAY(N60)))</f>
        <v>38858</v>
      </c>
      <c r="Q60" s="2" t="s">
        <v>2985</v>
      </c>
      <c r="R60" s="1">
        <v>12</v>
      </c>
      <c r="S60" s="2" t="s">
        <v>2547</v>
      </c>
      <c r="T60" s="29">
        <f aca="true" t="shared" si="7" ref="T60:T70">IF(OR(O60="?",(U60="?")),"?",DATE(YEAR(U60),MONTH(U60)-(O60),DAY(U60)))</f>
        <v>39223</v>
      </c>
      <c r="U60" s="29">
        <f aca="true" t="shared" si="8" ref="U60:U70">IF(R60&lt;250,DATE(YEAR(N60),MONTH(N60)+(R60),DAY(N60)),IF(R60="Nvt",DATE(YEAR(N60),MONTH(N60),DAY(N60)),"?"))</f>
        <v>39284</v>
      </c>
      <c r="V60" s="1" t="s">
        <v>2548</v>
      </c>
      <c r="W60" s="5" t="s">
        <v>1191</v>
      </c>
      <c r="X60" s="2" t="s">
        <v>1192</v>
      </c>
      <c r="Y60" s="1" t="s">
        <v>2553</v>
      </c>
      <c r="Z60" s="4">
        <v>536</v>
      </c>
      <c r="AA60" s="2" t="s">
        <v>2550</v>
      </c>
      <c r="AB60" s="2" t="s">
        <v>564</v>
      </c>
      <c r="AC60" s="2" t="s">
        <v>781</v>
      </c>
      <c r="AD60" s="5" t="s">
        <v>2202</v>
      </c>
      <c r="AE60" s="2" t="s">
        <v>2547</v>
      </c>
      <c r="AF60" s="2"/>
      <c r="AG60" s="1" t="s">
        <v>2728</v>
      </c>
      <c r="AH60" s="2" t="s">
        <v>2558</v>
      </c>
      <c r="AI60" s="2" t="s">
        <v>2547</v>
      </c>
      <c r="AJ60" s="2"/>
      <c r="AK60" s="2"/>
      <c r="AL60" s="2"/>
      <c r="AM60" s="2"/>
    </row>
    <row r="61" spans="1:39" ht="12.75" outlineLevel="1">
      <c r="A61" s="2" t="s">
        <v>898</v>
      </c>
      <c r="B61" s="27" t="s">
        <v>3515</v>
      </c>
      <c r="C61" s="2" t="s">
        <v>2510</v>
      </c>
      <c r="D61" s="2">
        <f>COUNTIF(C:C,C61)</f>
        <v>1</v>
      </c>
      <c r="E61" s="30" t="s">
        <v>3549</v>
      </c>
      <c r="F61" s="5" t="s">
        <v>1430</v>
      </c>
      <c r="G61" s="33" t="s">
        <v>114</v>
      </c>
      <c r="H61" s="28"/>
      <c r="I61" s="2"/>
      <c r="J61" s="2" t="s">
        <v>2546</v>
      </c>
      <c r="K61" s="3">
        <v>38554</v>
      </c>
      <c r="L61" s="3">
        <v>38554</v>
      </c>
      <c r="M61" s="5">
        <v>12</v>
      </c>
      <c r="N61" s="3">
        <v>38919</v>
      </c>
      <c r="O61" s="1">
        <v>2</v>
      </c>
      <c r="P61" s="29">
        <f t="shared" si="6"/>
        <v>38858</v>
      </c>
      <c r="Q61" s="2" t="s">
        <v>2985</v>
      </c>
      <c r="R61" s="1">
        <v>12</v>
      </c>
      <c r="S61" s="2" t="s">
        <v>2547</v>
      </c>
      <c r="T61" s="29">
        <f t="shared" si="7"/>
        <v>39223</v>
      </c>
      <c r="U61" s="29">
        <f t="shared" si="8"/>
        <v>39284</v>
      </c>
      <c r="V61" s="1" t="s">
        <v>2548</v>
      </c>
      <c r="W61" s="5" t="s">
        <v>1191</v>
      </c>
      <c r="X61" s="2" t="s">
        <v>1192</v>
      </c>
      <c r="Y61" s="1" t="s">
        <v>2553</v>
      </c>
      <c r="Z61" s="4">
        <v>508</v>
      </c>
      <c r="AA61" s="2" t="s">
        <v>2550</v>
      </c>
      <c r="AB61" s="2" t="s">
        <v>1424</v>
      </c>
      <c r="AC61" s="2" t="s">
        <v>781</v>
      </c>
      <c r="AD61" s="5" t="s">
        <v>2201</v>
      </c>
      <c r="AE61" s="2" t="s">
        <v>2547</v>
      </c>
      <c r="AF61" s="2"/>
      <c r="AG61" s="1" t="s">
        <v>2728</v>
      </c>
      <c r="AH61" s="2" t="s">
        <v>2558</v>
      </c>
      <c r="AI61" s="2" t="s">
        <v>2547</v>
      </c>
      <c r="AJ61" s="2"/>
      <c r="AK61" s="2"/>
      <c r="AL61" s="2"/>
      <c r="AM61" s="2"/>
    </row>
    <row r="62" spans="1:39" ht="12.75" outlineLevel="1">
      <c r="A62" s="2" t="s">
        <v>898</v>
      </c>
      <c r="B62" s="27" t="s">
        <v>3516</v>
      </c>
      <c r="C62" s="2" t="s">
        <v>2511</v>
      </c>
      <c r="D62" s="2">
        <f>COUNTIF(C:C,C62)</f>
        <v>1</v>
      </c>
      <c r="E62" s="30" t="s">
        <v>3549</v>
      </c>
      <c r="F62" s="5" t="s">
        <v>1430</v>
      </c>
      <c r="G62" s="33" t="s">
        <v>114</v>
      </c>
      <c r="H62" s="28"/>
      <c r="I62" s="2"/>
      <c r="J62" s="2" t="s">
        <v>2546</v>
      </c>
      <c r="K62" s="3">
        <v>38554</v>
      </c>
      <c r="L62" s="3">
        <v>38554</v>
      </c>
      <c r="M62" s="5">
        <v>12</v>
      </c>
      <c r="N62" s="3">
        <v>38919</v>
      </c>
      <c r="O62" s="1">
        <v>2</v>
      </c>
      <c r="P62" s="29">
        <f t="shared" si="6"/>
        <v>38858</v>
      </c>
      <c r="Q62" s="2" t="s">
        <v>2985</v>
      </c>
      <c r="R62" s="1">
        <v>12</v>
      </c>
      <c r="S62" s="2" t="s">
        <v>2547</v>
      </c>
      <c r="T62" s="29">
        <f t="shared" si="7"/>
        <v>39223</v>
      </c>
      <c r="U62" s="29">
        <f t="shared" si="8"/>
        <v>39284</v>
      </c>
      <c r="V62" s="1" t="s">
        <v>2548</v>
      </c>
      <c r="W62" s="5" t="s">
        <v>1191</v>
      </c>
      <c r="X62" s="2" t="s">
        <v>1192</v>
      </c>
      <c r="Y62" s="1" t="s">
        <v>2553</v>
      </c>
      <c r="Z62" s="4">
        <v>606</v>
      </c>
      <c r="AA62" s="2" t="s">
        <v>2550</v>
      </c>
      <c r="AB62" s="2" t="s">
        <v>565</v>
      </c>
      <c r="AC62" s="2" t="s">
        <v>781</v>
      </c>
      <c r="AD62" s="5" t="s">
        <v>1344</v>
      </c>
      <c r="AE62" s="2" t="s">
        <v>2547</v>
      </c>
      <c r="AF62" s="2"/>
      <c r="AG62" s="1" t="s">
        <v>2728</v>
      </c>
      <c r="AH62" s="2" t="s">
        <v>2558</v>
      </c>
      <c r="AI62" s="2" t="s">
        <v>2547</v>
      </c>
      <c r="AJ62" s="2"/>
      <c r="AK62" s="2"/>
      <c r="AL62" s="2"/>
      <c r="AM62" s="2"/>
    </row>
    <row r="63" spans="1:39" ht="12.75" outlineLevel="1">
      <c r="A63" s="2" t="s">
        <v>898</v>
      </c>
      <c r="B63" s="27" t="s">
        <v>3517</v>
      </c>
      <c r="C63" s="2" t="s">
        <v>2512</v>
      </c>
      <c r="D63" s="2">
        <f>COUNTIF(C:C,C63)</f>
        <v>1</v>
      </c>
      <c r="E63" s="30" t="s">
        <v>3588</v>
      </c>
      <c r="F63" s="5" t="s">
        <v>1334</v>
      </c>
      <c r="G63" s="33" t="s">
        <v>114</v>
      </c>
      <c r="H63" s="28"/>
      <c r="I63" s="2"/>
      <c r="J63" s="2" t="s">
        <v>2546</v>
      </c>
      <c r="K63" s="3">
        <v>38918</v>
      </c>
      <c r="L63" s="3">
        <v>38918</v>
      </c>
      <c r="M63" s="5">
        <v>12</v>
      </c>
      <c r="N63" s="3">
        <v>39283</v>
      </c>
      <c r="O63" s="2">
        <v>2</v>
      </c>
      <c r="P63" s="29">
        <f t="shared" si="6"/>
        <v>39222</v>
      </c>
      <c r="Q63" s="2" t="s">
        <v>2985</v>
      </c>
      <c r="R63" s="1">
        <v>12</v>
      </c>
      <c r="S63" s="2" t="s">
        <v>2547</v>
      </c>
      <c r="T63" s="29">
        <f t="shared" si="7"/>
        <v>39588</v>
      </c>
      <c r="U63" s="29">
        <f t="shared" si="8"/>
        <v>39649</v>
      </c>
      <c r="V63" s="1" t="s">
        <v>2548</v>
      </c>
      <c r="W63" s="5" t="s">
        <v>1191</v>
      </c>
      <c r="X63" s="2" t="s">
        <v>1192</v>
      </c>
      <c r="Y63" s="1" t="s">
        <v>1384</v>
      </c>
      <c r="Z63" s="4">
        <v>452</v>
      </c>
      <c r="AA63" s="2" t="s">
        <v>2550</v>
      </c>
      <c r="AB63" s="2" t="s">
        <v>1335</v>
      </c>
      <c r="AC63" s="2" t="s">
        <v>2077</v>
      </c>
      <c r="AD63" s="2" t="s">
        <v>2198</v>
      </c>
      <c r="AE63" s="2" t="s">
        <v>2547</v>
      </c>
      <c r="AF63" s="2" t="s">
        <v>2985</v>
      </c>
      <c r="AG63" s="1" t="s">
        <v>3785</v>
      </c>
      <c r="AH63" s="2" t="s">
        <v>2797</v>
      </c>
      <c r="AI63" s="2" t="s">
        <v>2547</v>
      </c>
      <c r="AJ63" s="2"/>
      <c r="AK63" s="2"/>
      <c r="AL63" s="2"/>
      <c r="AM63" s="2"/>
    </row>
    <row r="64" spans="1:39" ht="12.75" outlineLevel="1">
      <c r="A64" s="2" t="s">
        <v>898</v>
      </c>
      <c r="B64" s="27" t="s">
        <v>3518</v>
      </c>
      <c r="C64" s="2" t="s">
        <v>2513</v>
      </c>
      <c r="D64" s="2">
        <f>COUNTIF(C:C,C64)</f>
        <v>1</v>
      </c>
      <c r="E64" s="30" t="s">
        <v>3549</v>
      </c>
      <c r="F64" s="5" t="s">
        <v>1430</v>
      </c>
      <c r="G64" s="33" t="s">
        <v>114</v>
      </c>
      <c r="H64" s="28"/>
      <c r="I64" s="2"/>
      <c r="J64" s="2" t="s">
        <v>2546</v>
      </c>
      <c r="K64" s="3">
        <v>38554</v>
      </c>
      <c r="L64" s="3">
        <v>38554</v>
      </c>
      <c r="M64" s="5">
        <v>12</v>
      </c>
      <c r="N64" s="3">
        <v>38919</v>
      </c>
      <c r="O64" s="1">
        <v>2</v>
      </c>
      <c r="P64" s="29">
        <f t="shared" si="6"/>
        <v>38858</v>
      </c>
      <c r="Q64" s="2" t="s">
        <v>2985</v>
      </c>
      <c r="R64" s="1">
        <v>12</v>
      </c>
      <c r="S64" s="2" t="s">
        <v>2547</v>
      </c>
      <c r="T64" s="29">
        <f t="shared" si="7"/>
        <v>39223</v>
      </c>
      <c r="U64" s="29">
        <f t="shared" si="8"/>
        <v>39284</v>
      </c>
      <c r="V64" s="1" t="s">
        <v>2548</v>
      </c>
      <c r="W64" s="5" t="s">
        <v>1191</v>
      </c>
      <c r="X64" s="2" t="s">
        <v>1192</v>
      </c>
      <c r="Y64" s="1" t="s">
        <v>2553</v>
      </c>
      <c r="Z64" s="4">
        <v>508</v>
      </c>
      <c r="AA64" s="2" t="s">
        <v>2550</v>
      </c>
      <c r="AB64" s="2" t="s">
        <v>1424</v>
      </c>
      <c r="AC64" s="2" t="s">
        <v>781</v>
      </c>
      <c r="AD64" s="5" t="s">
        <v>1345</v>
      </c>
      <c r="AE64" s="2" t="s">
        <v>2547</v>
      </c>
      <c r="AF64" s="2"/>
      <c r="AG64" s="1" t="s">
        <v>2728</v>
      </c>
      <c r="AH64" s="2" t="s">
        <v>2558</v>
      </c>
      <c r="AI64" s="2" t="s">
        <v>2547</v>
      </c>
      <c r="AJ64" s="2"/>
      <c r="AK64" s="2"/>
      <c r="AL64" s="2"/>
      <c r="AM64" s="2"/>
    </row>
    <row r="65" spans="1:39" s="53" customFormat="1" ht="12.75" outlineLevel="1">
      <c r="A65" s="2" t="s">
        <v>898</v>
      </c>
      <c r="B65" s="27" t="s">
        <v>3519</v>
      </c>
      <c r="C65" s="2" t="s">
        <v>2514</v>
      </c>
      <c r="D65" s="2">
        <f>COUNTIF(C:C,C65)</f>
        <v>1</v>
      </c>
      <c r="E65" s="30" t="s">
        <v>3549</v>
      </c>
      <c r="F65" s="5" t="s">
        <v>1430</v>
      </c>
      <c r="G65" s="33" t="s">
        <v>114</v>
      </c>
      <c r="H65" s="28"/>
      <c r="I65" s="2"/>
      <c r="J65" s="2" t="s">
        <v>2546</v>
      </c>
      <c r="K65" s="3">
        <v>38554</v>
      </c>
      <c r="L65" s="3">
        <v>38554</v>
      </c>
      <c r="M65" s="5">
        <v>12</v>
      </c>
      <c r="N65" s="3">
        <v>38919</v>
      </c>
      <c r="O65" s="1">
        <v>2</v>
      </c>
      <c r="P65" s="29">
        <f t="shared" si="6"/>
        <v>38858</v>
      </c>
      <c r="Q65" s="2" t="s">
        <v>2985</v>
      </c>
      <c r="R65" s="1">
        <v>12</v>
      </c>
      <c r="S65" s="2" t="s">
        <v>2547</v>
      </c>
      <c r="T65" s="29">
        <f t="shared" si="7"/>
        <v>39223</v>
      </c>
      <c r="U65" s="29">
        <f t="shared" si="8"/>
        <v>39284</v>
      </c>
      <c r="V65" s="1" t="s">
        <v>2548</v>
      </c>
      <c r="W65" s="5" t="s">
        <v>1191</v>
      </c>
      <c r="X65" s="2" t="s">
        <v>1192</v>
      </c>
      <c r="Y65" s="1" t="s">
        <v>2553</v>
      </c>
      <c r="Z65" s="4">
        <v>508</v>
      </c>
      <c r="AA65" s="2" t="s">
        <v>2550</v>
      </c>
      <c r="AB65" s="2" t="s">
        <v>1424</v>
      </c>
      <c r="AC65" s="2" t="s">
        <v>781</v>
      </c>
      <c r="AD65" s="5" t="s">
        <v>2197</v>
      </c>
      <c r="AE65" s="2" t="s">
        <v>2547</v>
      </c>
      <c r="AF65" s="2"/>
      <c r="AG65" s="1" t="s">
        <v>2728</v>
      </c>
      <c r="AH65" s="2" t="s">
        <v>2558</v>
      </c>
      <c r="AI65" s="2" t="s">
        <v>2547</v>
      </c>
      <c r="AJ65" s="2"/>
      <c r="AK65" s="2"/>
      <c r="AL65" s="2"/>
      <c r="AM65" s="2"/>
    </row>
    <row r="66" spans="1:39" ht="12.75" outlineLevel="1">
      <c r="A66" s="2" t="s">
        <v>898</v>
      </c>
      <c r="B66" s="27" t="s">
        <v>3520</v>
      </c>
      <c r="C66" s="2" t="s">
        <v>2515</v>
      </c>
      <c r="D66" s="2">
        <f>COUNTIF(C:C,C66)</f>
        <v>1</v>
      </c>
      <c r="E66" s="30" t="s">
        <v>3549</v>
      </c>
      <c r="F66" s="5" t="s">
        <v>1430</v>
      </c>
      <c r="G66" s="33" t="s">
        <v>114</v>
      </c>
      <c r="H66" s="28"/>
      <c r="I66" s="2"/>
      <c r="J66" s="2" t="s">
        <v>2546</v>
      </c>
      <c r="K66" s="3">
        <v>38554</v>
      </c>
      <c r="L66" s="3">
        <v>38554</v>
      </c>
      <c r="M66" s="5">
        <v>12</v>
      </c>
      <c r="N66" s="3">
        <v>38919</v>
      </c>
      <c r="O66" s="1">
        <v>2</v>
      </c>
      <c r="P66" s="29">
        <f t="shared" si="6"/>
        <v>38858</v>
      </c>
      <c r="Q66" s="2" t="s">
        <v>2985</v>
      </c>
      <c r="R66" s="1">
        <v>12</v>
      </c>
      <c r="S66" s="2" t="s">
        <v>2547</v>
      </c>
      <c r="T66" s="29">
        <f t="shared" si="7"/>
        <v>39223</v>
      </c>
      <c r="U66" s="29">
        <f t="shared" si="8"/>
        <v>39284</v>
      </c>
      <c r="V66" s="1" t="s">
        <v>2548</v>
      </c>
      <c r="W66" s="5" t="s">
        <v>1191</v>
      </c>
      <c r="X66" s="2" t="s">
        <v>1192</v>
      </c>
      <c r="Y66" s="1" t="s">
        <v>2553</v>
      </c>
      <c r="Z66" s="4">
        <v>536</v>
      </c>
      <c r="AA66" s="2" t="s">
        <v>2550</v>
      </c>
      <c r="AB66" s="2" t="s">
        <v>564</v>
      </c>
      <c r="AC66" s="2" t="s">
        <v>781</v>
      </c>
      <c r="AD66" s="1" t="s">
        <v>1500</v>
      </c>
      <c r="AE66" s="2" t="s">
        <v>2547</v>
      </c>
      <c r="AF66" s="2"/>
      <c r="AG66" s="1" t="s">
        <v>2728</v>
      </c>
      <c r="AH66" s="2" t="s">
        <v>2558</v>
      </c>
      <c r="AI66" s="2" t="s">
        <v>2547</v>
      </c>
      <c r="AJ66" s="2"/>
      <c r="AK66" s="2"/>
      <c r="AL66" s="2"/>
      <c r="AM66" s="2"/>
    </row>
    <row r="67" spans="1:39" ht="12.75" outlineLevel="1">
      <c r="A67" s="2" t="s">
        <v>898</v>
      </c>
      <c r="B67" s="27" t="s">
        <v>3521</v>
      </c>
      <c r="C67" s="2" t="s">
        <v>2516</v>
      </c>
      <c r="D67" s="2">
        <f>COUNTIF(C:C,C67)</f>
        <v>1</v>
      </c>
      <c r="E67" s="30" t="s">
        <v>3549</v>
      </c>
      <c r="F67" s="5" t="s">
        <v>1430</v>
      </c>
      <c r="G67" s="33" t="s">
        <v>114</v>
      </c>
      <c r="H67" s="28"/>
      <c r="I67" s="2"/>
      <c r="J67" s="2" t="s">
        <v>2546</v>
      </c>
      <c r="K67" s="3">
        <v>38554</v>
      </c>
      <c r="L67" s="3">
        <v>38554</v>
      </c>
      <c r="M67" s="5">
        <v>12</v>
      </c>
      <c r="N67" s="3">
        <v>38919</v>
      </c>
      <c r="O67" s="1">
        <v>2</v>
      </c>
      <c r="P67" s="29">
        <f t="shared" si="6"/>
        <v>38858</v>
      </c>
      <c r="Q67" s="2" t="s">
        <v>2985</v>
      </c>
      <c r="R67" s="1">
        <v>12</v>
      </c>
      <c r="S67" s="2" t="s">
        <v>2547</v>
      </c>
      <c r="T67" s="29">
        <f t="shared" si="7"/>
        <v>39223</v>
      </c>
      <c r="U67" s="29">
        <f t="shared" si="8"/>
        <v>39284</v>
      </c>
      <c r="V67" s="5" t="s">
        <v>2203</v>
      </c>
      <c r="W67" s="5" t="s">
        <v>1191</v>
      </c>
      <c r="X67" s="2" t="s">
        <v>1192</v>
      </c>
      <c r="Y67" s="1" t="s">
        <v>2553</v>
      </c>
      <c r="Z67" s="4">
        <v>508</v>
      </c>
      <c r="AA67" s="2" t="s">
        <v>2550</v>
      </c>
      <c r="AB67" s="2" t="s">
        <v>1424</v>
      </c>
      <c r="AC67" s="2" t="s">
        <v>781</v>
      </c>
      <c r="AD67" s="1" t="s">
        <v>1509</v>
      </c>
      <c r="AE67" s="2" t="s">
        <v>2547</v>
      </c>
      <c r="AF67" s="2"/>
      <c r="AG67" s="1" t="s">
        <v>2728</v>
      </c>
      <c r="AH67" s="2" t="s">
        <v>2558</v>
      </c>
      <c r="AI67" s="2" t="s">
        <v>2547</v>
      </c>
      <c r="AJ67" s="2"/>
      <c r="AK67" s="2"/>
      <c r="AL67" s="2"/>
      <c r="AM67" s="2"/>
    </row>
    <row r="68" spans="1:39" ht="12.75" outlineLevel="1">
      <c r="A68" s="2" t="s">
        <v>898</v>
      </c>
      <c r="B68" s="27" t="s">
        <v>3522</v>
      </c>
      <c r="C68" s="2" t="s">
        <v>2517</v>
      </c>
      <c r="D68" s="2">
        <f>COUNTIF(C:C,C68)</f>
        <v>1</v>
      </c>
      <c r="E68" s="30" t="s">
        <v>3549</v>
      </c>
      <c r="F68" s="5" t="s">
        <v>1430</v>
      </c>
      <c r="G68" s="33" t="s">
        <v>114</v>
      </c>
      <c r="H68" s="28"/>
      <c r="I68" s="2"/>
      <c r="J68" s="2" t="s">
        <v>2546</v>
      </c>
      <c r="K68" s="3">
        <v>38554</v>
      </c>
      <c r="L68" s="3">
        <v>38554</v>
      </c>
      <c r="M68" s="5">
        <v>12</v>
      </c>
      <c r="N68" s="3">
        <v>38919</v>
      </c>
      <c r="O68" s="1">
        <v>2</v>
      </c>
      <c r="P68" s="29">
        <f t="shared" si="6"/>
        <v>38858</v>
      </c>
      <c r="Q68" s="2" t="s">
        <v>2985</v>
      </c>
      <c r="R68" s="1">
        <v>12</v>
      </c>
      <c r="S68" s="2" t="s">
        <v>2547</v>
      </c>
      <c r="T68" s="29">
        <f t="shared" si="7"/>
        <v>39223</v>
      </c>
      <c r="U68" s="29">
        <f t="shared" si="8"/>
        <v>39284</v>
      </c>
      <c r="V68" s="1" t="s">
        <v>2548</v>
      </c>
      <c r="W68" s="5" t="s">
        <v>1191</v>
      </c>
      <c r="X68" s="2" t="s">
        <v>1192</v>
      </c>
      <c r="Y68" s="1" t="s">
        <v>2553</v>
      </c>
      <c r="Z68" s="4">
        <v>554</v>
      </c>
      <c r="AA68" s="2" t="s">
        <v>2550</v>
      </c>
      <c r="AB68" s="2" t="s">
        <v>617</v>
      </c>
      <c r="AC68" s="2" t="s">
        <v>781</v>
      </c>
      <c r="AD68" s="1" t="s">
        <v>1494</v>
      </c>
      <c r="AE68" s="2" t="s">
        <v>2547</v>
      </c>
      <c r="AF68" s="2"/>
      <c r="AG68" s="1" t="s">
        <v>2728</v>
      </c>
      <c r="AH68" s="2" t="s">
        <v>2558</v>
      </c>
      <c r="AI68" s="2" t="s">
        <v>2547</v>
      </c>
      <c r="AJ68" s="2"/>
      <c r="AK68" s="2"/>
      <c r="AL68" s="2"/>
      <c r="AM68" s="2"/>
    </row>
    <row r="69" spans="1:39" ht="12.75" outlineLevel="1">
      <c r="A69" s="2" t="s">
        <v>898</v>
      </c>
      <c r="B69" s="27" t="s">
        <v>3523</v>
      </c>
      <c r="C69" s="2" t="s">
        <v>2518</v>
      </c>
      <c r="D69" s="2">
        <f>COUNTIF(C:C,C69)</f>
        <v>1</v>
      </c>
      <c r="E69" s="30" t="s">
        <v>3549</v>
      </c>
      <c r="F69" s="5" t="s">
        <v>1430</v>
      </c>
      <c r="G69" s="33" t="s">
        <v>114</v>
      </c>
      <c r="H69" s="28"/>
      <c r="I69" s="2"/>
      <c r="J69" s="2" t="s">
        <v>2546</v>
      </c>
      <c r="K69" s="3">
        <v>38554</v>
      </c>
      <c r="L69" s="3">
        <v>38554</v>
      </c>
      <c r="M69" s="5">
        <v>12</v>
      </c>
      <c r="N69" s="3">
        <v>38919</v>
      </c>
      <c r="O69" s="1">
        <v>2</v>
      </c>
      <c r="P69" s="29">
        <f t="shared" si="6"/>
        <v>38858</v>
      </c>
      <c r="Q69" s="2" t="s">
        <v>2985</v>
      </c>
      <c r="R69" s="1">
        <v>12</v>
      </c>
      <c r="S69" s="2" t="s">
        <v>2547</v>
      </c>
      <c r="T69" s="29">
        <f t="shared" si="7"/>
        <v>39223</v>
      </c>
      <c r="U69" s="29">
        <f t="shared" si="8"/>
        <v>39284</v>
      </c>
      <c r="V69" s="1" t="s">
        <v>2548</v>
      </c>
      <c r="W69" s="5" t="s">
        <v>1191</v>
      </c>
      <c r="X69" s="2" t="s">
        <v>1192</v>
      </c>
      <c r="Y69" s="1" t="s">
        <v>2553</v>
      </c>
      <c r="Z69" s="4">
        <v>508</v>
      </c>
      <c r="AA69" s="2" t="s">
        <v>2550</v>
      </c>
      <c r="AB69" s="2" t="s">
        <v>2090</v>
      </c>
      <c r="AC69" s="2" t="s">
        <v>781</v>
      </c>
      <c r="AD69" s="5" t="s">
        <v>1345</v>
      </c>
      <c r="AE69" s="2" t="s">
        <v>2547</v>
      </c>
      <c r="AF69" s="2"/>
      <c r="AG69" s="1" t="s">
        <v>2728</v>
      </c>
      <c r="AH69" s="2" t="s">
        <v>2558</v>
      </c>
      <c r="AI69" s="2" t="s">
        <v>2547</v>
      </c>
      <c r="AJ69" s="2"/>
      <c r="AK69" s="2"/>
      <c r="AL69" s="2"/>
      <c r="AM69" s="2"/>
    </row>
    <row r="70" spans="1:39" s="51" customFormat="1" ht="12.75" outlineLevel="1">
      <c r="A70" s="2" t="s">
        <v>898</v>
      </c>
      <c r="B70" s="27" t="s">
        <v>3524</v>
      </c>
      <c r="C70" s="2" t="s">
        <v>2519</v>
      </c>
      <c r="D70" s="2">
        <f>COUNTIF(C:C,C70)</f>
        <v>1</v>
      </c>
      <c r="E70" s="30" t="s">
        <v>3549</v>
      </c>
      <c r="F70" s="5" t="s">
        <v>1430</v>
      </c>
      <c r="G70" s="33" t="s">
        <v>114</v>
      </c>
      <c r="H70" s="28"/>
      <c r="I70" s="2"/>
      <c r="J70" s="2" t="s">
        <v>2546</v>
      </c>
      <c r="K70" s="3">
        <v>38554</v>
      </c>
      <c r="L70" s="3">
        <v>38554</v>
      </c>
      <c r="M70" s="5">
        <v>12</v>
      </c>
      <c r="N70" s="3">
        <v>38919</v>
      </c>
      <c r="O70" s="1">
        <v>2</v>
      </c>
      <c r="P70" s="29">
        <f t="shared" si="6"/>
        <v>38858</v>
      </c>
      <c r="Q70" s="2" t="s">
        <v>2985</v>
      </c>
      <c r="R70" s="1">
        <v>12</v>
      </c>
      <c r="S70" s="2" t="s">
        <v>2547</v>
      </c>
      <c r="T70" s="29">
        <f t="shared" si="7"/>
        <v>39223</v>
      </c>
      <c r="U70" s="29">
        <f t="shared" si="8"/>
        <v>39284</v>
      </c>
      <c r="V70" s="1" t="s">
        <v>2548</v>
      </c>
      <c r="W70" s="5" t="s">
        <v>1191</v>
      </c>
      <c r="X70" s="2" t="s">
        <v>1192</v>
      </c>
      <c r="Y70" s="1" t="s">
        <v>2553</v>
      </c>
      <c r="Z70" s="4">
        <v>508</v>
      </c>
      <c r="AA70" s="2" t="s">
        <v>2550</v>
      </c>
      <c r="AB70" s="2" t="s">
        <v>1424</v>
      </c>
      <c r="AC70" s="2" t="s">
        <v>781</v>
      </c>
      <c r="AD70" s="2" t="s">
        <v>2199</v>
      </c>
      <c r="AE70" s="2" t="s">
        <v>2547</v>
      </c>
      <c r="AF70" s="2"/>
      <c r="AG70" s="1" t="s">
        <v>2728</v>
      </c>
      <c r="AH70" s="2" t="s">
        <v>2558</v>
      </c>
      <c r="AI70" s="2" t="s">
        <v>2547</v>
      </c>
      <c r="AJ70" s="2"/>
      <c r="AK70" s="2"/>
      <c r="AL70" s="2"/>
      <c r="AM70" s="2"/>
    </row>
    <row r="71" spans="1:39" s="51" customFormat="1" ht="12.75">
      <c r="A71" s="13" t="s">
        <v>1099</v>
      </c>
      <c r="B71" s="27"/>
      <c r="C71" s="2"/>
      <c r="D71" s="2"/>
      <c r="E71" s="30"/>
      <c r="F71" s="5"/>
      <c r="G71" s="33"/>
      <c r="H71" s="28"/>
      <c r="I71" s="2"/>
      <c r="J71" s="13"/>
      <c r="K71" s="3"/>
      <c r="L71" s="3"/>
      <c r="M71" s="5"/>
      <c r="N71" s="3"/>
      <c r="O71" s="1"/>
      <c r="P71" s="29"/>
      <c r="Q71" s="2"/>
      <c r="R71" s="1"/>
      <c r="S71" s="2"/>
      <c r="T71" s="29"/>
      <c r="U71" s="29"/>
      <c r="V71" s="1"/>
      <c r="W71" s="5"/>
      <c r="X71" s="2"/>
      <c r="Y71" s="1"/>
      <c r="Z71" s="4"/>
      <c r="AA71" s="2"/>
      <c r="AB71" s="2"/>
      <c r="AC71" s="2"/>
      <c r="AD71" s="2"/>
      <c r="AE71" s="2"/>
      <c r="AF71" s="2"/>
      <c r="AG71" s="1"/>
      <c r="AH71" s="2"/>
      <c r="AI71" s="2"/>
      <c r="AJ71" s="2"/>
      <c r="AK71" s="2"/>
      <c r="AL71" s="2"/>
      <c r="AM71" s="2"/>
    </row>
    <row r="72" spans="1:39" ht="12.75" outlineLevel="1">
      <c r="A72" s="2" t="s">
        <v>898</v>
      </c>
      <c r="B72" s="27" t="s">
        <v>3525</v>
      </c>
      <c r="C72" s="5" t="s">
        <v>2692</v>
      </c>
      <c r="D72" s="2">
        <f>COUNTIF(C:C,C72)</f>
        <v>11</v>
      </c>
      <c r="E72" s="34" t="s">
        <v>3589</v>
      </c>
      <c r="F72" s="35" t="s">
        <v>491</v>
      </c>
      <c r="G72" s="36" t="s">
        <v>114</v>
      </c>
      <c r="H72" s="36"/>
      <c r="I72" s="36"/>
      <c r="J72" s="36" t="s">
        <v>2546</v>
      </c>
      <c r="K72" s="36" t="s">
        <v>2547</v>
      </c>
      <c r="L72" s="37">
        <v>36867</v>
      </c>
      <c r="M72" s="35">
        <v>12</v>
      </c>
      <c r="N72" s="37">
        <v>39082</v>
      </c>
      <c r="O72" s="38">
        <v>2</v>
      </c>
      <c r="P72" s="39">
        <f aca="true" t="shared" si="9" ref="P72:P90">IF(OR(N72="?",(O72="?")),"?",DATE(YEAR(N72),MONTH(N72)-(O72),DAY(N72)))</f>
        <v>39021</v>
      </c>
      <c r="Q72" s="36"/>
      <c r="R72" s="38">
        <v>12</v>
      </c>
      <c r="S72" s="36" t="s">
        <v>2547</v>
      </c>
      <c r="T72" s="39">
        <f aca="true" t="shared" si="10" ref="T72:T90">IF(OR(O72="?",(U72="?")),"?",DATE(YEAR(U72),MONTH(U72)-(O72),DAY(U72)))</f>
        <v>39386</v>
      </c>
      <c r="U72" s="39">
        <f aca="true" t="shared" si="11" ref="U72:U90">IF(R72&lt;250,DATE(YEAR(N72),MONTH(N72)+(R72),DAY(N72)),IF(R72="Nvt",DATE(YEAR(N72),MONTH(N72),DAY(N72)),"?"))</f>
        <v>39447</v>
      </c>
      <c r="V72" s="38" t="s">
        <v>2548</v>
      </c>
      <c r="W72" s="35" t="s">
        <v>1706</v>
      </c>
      <c r="X72" s="36" t="s">
        <v>1239</v>
      </c>
      <c r="Y72" s="38" t="s">
        <v>2553</v>
      </c>
      <c r="Z72" s="54">
        <v>1964</v>
      </c>
      <c r="AA72" s="36" t="s">
        <v>2550</v>
      </c>
      <c r="AB72" s="36" t="s">
        <v>1707</v>
      </c>
      <c r="AC72" s="36" t="s">
        <v>2547</v>
      </c>
      <c r="AD72" s="35" t="s">
        <v>2202</v>
      </c>
      <c r="AE72" s="35" t="s">
        <v>3798</v>
      </c>
      <c r="AF72" s="36"/>
      <c r="AG72" s="38" t="s">
        <v>2182</v>
      </c>
      <c r="AH72" s="36" t="s">
        <v>2547</v>
      </c>
      <c r="AI72" s="36" t="s">
        <v>2547</v>
      </c>
      <c r="AJ72" s="36"/>
      <c r="AK72" s="36"/>
      <c r="AL72" s="36"/>
      <c r="AM72" s="36"/>
    </row>
    <row r="73" spans="1:39" s="43" customFormat="1" ht="12.75" outlineLevel="1">
      <c r="A73" s="2" t="s">
        <v>898</v>
      </c>
      <c r="B73" s="27" t="s">
        <v>3526</v>
      </c>
      <c r="C73" s="2" t="s">
        <v>1469</v>
      </c>
      <c r="D73" s="2">
        <f>COUNTIF(C:C,C73)</f>
        <v>1</v>
      </c>
      <c r="E73" s="30">
        <v>504</v>
      </c>
      <c r="F73" s="5" t="s">
        <v>852</v>
      </c>
      <c r="G73" s="2" t="s">
        <v>114</v>
      </c>
      <c r="H73" s="28"/>
      <c r="I73" s="2"/>
      <c r="J73" s="2" t="s">
        <v>2546</v>
      </c>
      <c r="K73" s="2" t="s">
        <v>2547</v>
      </c>
      <c r="L73" s="3">
        <v>36867</v>
      </c>
      <c r="M73" s="5">
        <v>12</v>
      </c>
      <c r="N73" s="3">
        <v>39082</v>
      </c>
      <c r="O73" s="1">
        <v>2</v>
      </c>
      <c r="P73" s="29">
        <f t="shared" si="9"/>
        <v>39021</v>
      </c>
      <c r="Q73" s="2"/>
      <c r="R73" s="1">
        <v>12</v>
      </c>
      <c r="S73" s="2" t="s">
        <v>2547</v>
      </c>
      <c r="T73" s="29">
        <f t="shared" si="10"/>
        <v>39386</v>
      </c>
      <c r="U73" s="29">
        <f t="shared" si="11"/>
        <v>39447</v>
      </c>
      <c r="V73" s="1" t="s">
        <v>2548</v>
      </c>
      <c r="W73" s="5" t="s">
        <v>1706</v>
      </c>
      <c r="X73" s="2" t="s">
        <v>1239</v>
      </c>
      <c r="Y73" s="1" t="s">
        <v>2553</v>
      </c>
      <c r="Z73" s="4">
        <v>1964</v>
      </c>
      <c r="AA73" s="2" t="s">
        <v>2550</v>
      </c>
      <c r="AB73" s="2" t="s">
        <v>1707</v>
      </c>
      <c r="AC73" s="2" t="s">
        <v>2547</v>
      </c>
      <c r="AD73" s="5" t="s">
        <v>2202</v>
      </c>
      <c r="AE73" s="2" t="s">
        <v>2147</v>
      </c>
      <c r="AF73" s="2"/>
      <c r="AG73" s="1" t="s">
        <v>2182</v>
      </c>
      <c r="AH73" s="2" t="s">
        <v>2547</v>
      </c>
      <c r="AI73" s="2" t="s">
        <v>2547</v>
      </c>
      <c r="AJ73" s="2"/>
      <c r="AK73" s="2"/>
      <c r="AL73" s="2"/>
      <c r="AM73" s="2"/>
    </row>
    <row r="74" spans="1:39" ht="12.75" outlineLevel="1">
      <c r="A74" s="2" t="s">
        <v>898</v>
      </c>
      <c r="B74" s="27" t="s">
        <v>3525</v>
      </c>
      <c r="C74" s="5" t="s">
        <v>2884</v>
      </c>
      <c r="D74" s="2">
        <f>COUNTIF(C:C,C74)</f>
        <v>4</v>
      </c>
      <c r="E74" s="34" t="s">
        <v>3590</v>
      </c>
      <c r="F74" s="35" t="s">
        <v>495</v>
      </c>
      <c r="G74" s="36" t="s">
        <v>114</v>
      </c>
      <c r="H74" s="36"/>
      <c r="I74" s="36"/>
      <c r="J74" s="36" t="s">
        <v>2546</v>
      </c>
      <c r="K74" s="36" t="s">
        <v>2547</v>
      </c>
      <c r="L74" s="37">
        <v>38353</v>
      </c>
      <c r="M74" s="35">
        <v>12</v>
      </c>
      <c r="N74" s="37">
        <v>38717</v>
      </c>
      <c r="O74" s="38">
        <v>2</v>
      </c>
      <c r="P74" s="39">
        <f t="shared" si="9"/>
        <v>38656</v>
      </c>
      <c r="Q74" s="36"/>
      <c r="R74" s="38">
        <v>12</v>
      </c>
      <c r="S74" s="36" t="s">
        <v>2547</v>
      </c>
      <c r="T74" s="39">
        <f t="shared" si="10"/>
        <v>39021</v>
      </c>
      <c r="U74" s="39">
        <f t="shared" si="11"/>
        <v>39082</v>
      </c>
      <c r="V74" s="38" t="s">
        <v>2548</v>
      </c>
      <c r="W74" s="35" t="s">
        <v>1706</v>
      </c>
      <c r="X74" s="36" t="s">
        <v>1239</v>
      </c>
      <c r="Y74" s="38" t="s">
        <v>2553</v>
      </c>
      <c r="Z74" s="54">
        <v>360</v>
      </c>
      <c r="AA74" s="36" t="s">
        <v>2550</v>
      </c>
      <c r="AB74" s="36" t="s">
        <v>1707</v>
      </c>
      <c r="AC74" s="36" t="s">
        <v>2547</v>
      </c>
      <c r="AD74" s="35" t="s">
        <v>2201</v>
      </c>
      <c r="AE74" s="35" t="s">
        <v>3801</v>
      </c>
      <c r="AF74" s="36"/>
      <c r="AG74" s="38" t="s">
        <v>2182</v>
      </c>
      <c r="AH74" s="36" t="s">
        <v>2547</v>
      </c>
      <c r="AI74" s="36" t="s">
        <v>2547</v>
      </c>
      <c r="AJ74" s="36"/>
      <c r="AK74" s="36"/>
      <c r="AL74" s="36"/>
      <c r="AM74" s="36"/>
    </row>
    <row r="75" spans="1:39" s="51" customFormat="1" ht="12.75" outlineLevel="1">
      <c r="A75" s="2" t="s">
        <v>898</v>
      </c>
      <c r="B75" s="27" t="s">
        <v>3527</v>
      </c>
      <c r="C75" s="2" t="s">
        <v>2885</v>
      </c>
      <c r="D75" s="2">
        <f>COUNTIF(C:C,C75)</f>
        <v>1</v>
      </c>
      <c r="E75" s="30">
        <v>90171</v>
      </c>
      <c r="F75" s="5" t="s">
        <v>849</v>
      </c>
      <c r="G75" s="2" t="s">
        <v>114</v>
      </c>
      <c r="H75" s="28"/>
      <c r="I75" s="2"/>
      <c r="J75" s="2" t="s">
        <v>2546</v>
      </c>
      <c r="K75" s="2" t="s">
        <v>2547</v>
      </c>
      <c r="L75" s="3">
        <v>38353</v>
      </c>
      <c r="M75" s="5">
        <v>12</v>
      </c>
      <c r="N75" s="3">
        <v>38717</v>
      </c>
      <c r="O75" s="1">
        <v>2</v>
      </c>
      <c r="P75" s="29">
        <f t="shared" si="9"/>
        <v>38656</v>
      </c>
      <c r="Q75" s="2"/>
      <c r="R75" s="1">
        <v>12</v>
      </c>
      <c r="S75" s="2" t="s">
        <v>2547</v>
      </c>
      <c r="T75" s="29">
        <f t="shared" si="10"/>
        <v>39021</v>
      </c>
      <c r="U75" s="29">
        <f t="shared" si="11"/>
        <v>39082</v>
      </c>
      <c r="V75" s="1" t="s">
        <v>2548</v>
      </c>
      <c r="W75" s="5" t="s">
        <v>1706</v>
      </c>
      <c r="X75" s="2" t="s">
        <v>1239</v>
      </c>
      <c r="Y75" s="1" t="s">
        <v>2553</v>
      </c>
      <c r="Z75" s="4">
        <v>360</v>
      </c>
      <c r="AA75" s="2" t="s">
        <v>2550</v>
      </c>
      <c r="AB75" s="2" t="s">
        <v>1707</v>
      </c>
      <c r="AC75" s="2" t="s">
        <v>2547</v>
      </c>
      <c r="AD75" s="5" t="s">
        <v>2201</v>
      </c>
      <c r="AE75" s="2" t="s">
        <v>3415</v>
      </c>
      <c r="AF75" s="2"/>
      <c r="AG75" s="1" t="s">
        <v>2182</v>
      </c>
      <c r="AH75" s="2" t="s">
        <v>2547</v>
      </c>
      <c r="AI75" s="2" t="s">
        <v>2547</v>
      </c>
      <c r="AJ75" s="2"/>
      <c r="AK75" s="2"/>
      <c r="AL75" s="2"/>
      <c r="AM75" s="2"/>
    </row>
    <row r="76" spans="1:39" ht="12.75" outlineLevel="1">
      <c r="A76" s="2" t="s">
        <v>898</v>
      </c>
      <c r="B76" s="27" t="s">
        <v>3525</v>
      </c>
      <c r="C76" s="5" t="s">
        <v>2692</v>
      </c>
      <c r="D76" s="2">
        <f>COUNTIF(C:C,C76)</f>
        <v>11</v>
      </c>
      <c r="E76" s="34" t="s">
        <v>3591</v>
      </c>
      <c r="F76" s="35" t="s">
        <v>533</v>
      </c>
      <c r="G76" s="36" t="s">
        <v>114</v>
      </c>
      <c r="H76" s="36"/>
      <c r="I76" s="36"/>
      <c r="J76" s="36" t="s">
        <v>2546</v>
      </c>
      <c r="K76" s="36" t="s">
        <v>2547</v>
      </c>
      <c r="L76" s="37">
        <v>36867</v>
      </c>
      <c r="M76" s="35">
        <v>12</v>
      </c>
      <c r="N76" s="37">
        <v>39082</v>
      </c>
      <c r="O76" s="38">
        <v>2</v>
      </c>
      <c r="P76" s="39">
        <f t="shared" si="9"/>
        <v>39021</v>
      </c>
      <c r="Q76" s="36"/>
      <c r="R76" s="38">
        <v>12</v>
      </c>
      <c r="S76" s="36" t="s">
        <v>2547</v>
      </c>
      <c r="T76" s="39">
        <f t="shared" si="10"/>
        <v>39386</v>
      </c>
      <c r="U76" s="39">
        <f t="shared" si="11"/>
        <v>39447</v>
      </c>
      <c r="V76" s="38" t="s">
        <v>2548</v>
      </c>
      <c r="W76" s="35" t="s">
        <v>1706</v>
      </c>
      <c r="X76" s="36" t="s">
        <v>1239</v>
      </c>
      <c r="Y76" s="38" t="s">
        <v>2553</v>
      </c>
      <c r="Z76" s="54">
        <v>237</v>
      </c>
      <c r="AA76" s="36" t="s">
        <v>2550</v>
      </c>
      <c r="AB76" s="36" t="s">
        <v>1707</v>
      </c>
      <c r="AC76" s="36" t="s">
        <v>2547</v>
      </c>
      <c r="AD76" s="35" t="s">
        <v>1344</v>
      </c>
      <c r="AE76" s="35" t="s">
        <v>3792</v>
      </c>
      <c r="AF76" s="36"/>
      <c r="AG76" s="38" t="s">
        <v>2182</v>
      </c>
      <c r="AH76" s="36" t="s">
        <v>2547</v>
      </c>
      <c r="AI76" s="36" t="s">
        <v>2547</v>
      </c>
      <c r="AJ76" s="36"/>
      <c r="AK76" s="36"/>
      <c r="AL76" s="36"/>
      <c r="AM76" s="36"/>
    </row>
    <row r="77" spans="1:39" s="43" customFormat="1" ht="12.75" outlineLevel="1">
      <c r="A77" s="2" t="s">
        <v>898</v>
      </c>
      <c r="B77" s="27" t="s">
        <v>3528</v>
      </c>
      <c r="C77" s="2" t="s">
        <v>1463</v>
      </c>
      <c r="D77" s="2">
        <f>COUNTIF(C:C,C77)</f>
        <v>1</v>
      </c>
      <c r="E77" s="30">
        <v>510</v>
      </c>
      <c r="F77" s="5" t="s">
        <v>874</v>
      </c>
      <c r="G77" s="2" t="s">
        <v>114</v>
      </c>
      <c r="H77" s="28"/>
      <c r="I77" s="2"/>
      <c r="J77" s="2" t="s">
        <v>2546</v>
      </c>
      <c r="K77" s="2" t="s">
        <v>2547</v>
      </c>
      <c r="L77" s="3">
        <v>36867</v>
      </c>
      <c r="M77" s="5">
        <v>12</v>
      </c>
      <c r="N77" s="3">
        <v>39082</v>
      </c>
      <c r="O77" s="1">
        <v>2</v>
      </c>
      <c r="P77" s="29">
        <f t="shared" si="9"/>
        <v>39021</v>
      </c>
      <c r="Q77" s="2"/>
      <c r="R77" s="1">
        <v>12</v>
      </c>
      <c r="S77" s="2" t="s">
        <v>2547</v>
      </c>
      <c r="T77" s="29">
        <f t="shared" si="10"/>
        <v>39386</v>
      </c>
      <c r="U77" s="29">
        <f t="shared" si="11"/>
        <v>39447</v>
      </c>
      <c r="V77" s="1" t="s">
        <v>2548</v>
      </c>
      <c r="W77" s="5" t="s">
        <v>1706</v>
      </c>
      <c r="X77" s="2" t="s">
        <v>1239</v>
      </c>
      <c r="Y77" s="1" t="s">
        <v>2553</v>
      </c>
      <c r="Z77" s="4">
        <v>237</v>
      </c>
      <c r="AA77" s="2" t="s">
        <v>2550</v>
      </c>
      <c r="AB77" s="2" t="s">
        <v>1707</v>
      </c>
      <c r="AC77" s="2" t="s">
        <v>2547</v>
      </c>
      <c r="AD77" s="5" t="s">
        <v>1344</v>
      </c>
      <c r="AE77" s="2" t="s">
        <v>3926</v>
      </c>
      <c r="AF77" s="2"/>
      <c r="AG77" s="1" t="s">
        <v>2182</v>
      </c>
      <c r="AH77" s="2" t="s">
        <v>2547</v>
      </c>
      <c r="AI77" s="2" t="s">
        <v>2547</v>
      </c>
      <c r="AJ77" s="2"/>
      <c r="AK77" s="2"/>
      <c r="AL77" s="2"/>
      <c r="AM77" s="2"/>
    </row>
    <row r="78" spans="1:39" ht="12.75" outlineLevel="1">
      <c r="A78" s="2" t="s">
        <v>898</v>
      </c>
      <c r="B78" s="27" t="s">
        <v>3525</v>
      </c>
      <c r="C78" s="5" t="s">
        <v>2884</v>
      </c>
      <c r="D78" s="2">
        <f>COUNTIF(C:C,C78)</f>
        <v>4</v>
      </c>
      <c r="E78" s="34" t="s">
        <v>3592</v>
      </c>
      <c r="F78" s="35" t="s">
        <v>714</v>
      </c>
      <c r="G78" s="36" t="s">
        <v>114</v>
      </c>
      <c r="H78" s="36"/>
      <c r="I78" s="36"/>
      <c r="J78" s="36" t="s">
        <v>2546</v>
      </c>
      <c r="K78" s="36" t="s">
        <v>2547</v>
      </c>
      <c r="L78" s="37">
        <v>38353</v>
      </c>
      <c r="M78" s="35">
        <v>12</v>
      </c>
      <c r="N78" s="37">
        <v>38717</v>
      </c>
      <c r="O78" s="38">
        <v>2</v>
      </c>
      <c r="P78" s="39">
        <f t="shared" si="9"/>
        <v>38656</v>
      </c>
      <c r="Q78" s="36"/>
      <c r="R78" s="38">
        <v>12</v>
      </c>
      <c r="S78" s="36" t="s">
        <v>2547</v>
      </c>
      <c r="T78" s="39">
        <f t="shared" si="10"/>
        <v>39021</v>
      </c>
      <c r="U78" s="39">
        <f t="shared" si="11"/>
        <v>39082</v>
      </c>
      <c r="V78" s="38" t="s">
        <v>2548</v>
      </c>
      <c r="W78" s="35" t="s">
        <v>1706</v>
      </c>
      <c r="X78" s="36" t="s">
        <v>1239</v>
      </c>
      <c r="Y78" s="38" t="s">
        <v>2553</v>
      </c>
      <c r="Z78" s="54">
        <v>3146</v>
      </c>
      <c r="AA78" s="36" t="s">
        <v>2550</v>
      </c>
      <c r="AB78" s="36" t="s">
        <v>1707</v>
      </c>
      <c r="AC78" s="36" t="s">
        <v>2547</v>
      </c>
      <c r="AD78" s="35" t="s">
        <v>2198</v>
      </c>
      <c r="AE78" s="35" t="s">
        <v>3802</v>
      </c>
      <c r="AF78" s="36"/>
      <c r="AG78" s="38" t="s">
        <v>2182</v>
      </c>
      <c r="AH78" s="36" t="s">
        <v>2547</v>
      </c>
      <c r="AI78" s="36" t="s">
        <v>2547</v>
      </c>
      <c r="AJ78" s="36"/>
      <c r="AK78" s="36"/>
      <c r="AL78" s="36"/>
      <c r="AM78" s="36"/>
    </row>
    <row r="79" spans="1:39" s="43" customFormat="1" ht="12.75" outlineLevel="1">
      <c r="A79" s="2" t="s">
        <v>898</v>
      </c>
      <c r="B79" s="27" t="s">
        <v>3529</v>
      </c>
      <c r="C79" s="2" t="s">
        <v>2886</v>
      </c>
      <c r="D79" s="2">
        <f>COUNTIF(C:C,C79)</f>
        <v>1</v>
      </c>
      <c r="E79" s="30">
        <v>90171</v>
      </c>
      <c r="F79" s="5" t="s">
        <v>849</v>
      </c>
      <c r="G79" s="2" t="s">
        <v>114</v>
      </c>
      <c r="H79" s="28"/>
      <c r="I79" s="2"/>
      <c r="J79" s="2" t="s">
        <v>2546</v>
      </c>
      <c r="K79" s="2" t="s">
        <v>2547</v>
      </c>
      <c r="L79" s="3">
        <v>38353</v>
      </c>
      <c r="M79" s="5">
        <v>12</v>
      </c>
      <c r="N79" s="3">
        <v>38717</v>
      </c>
      <c r="O79" s="1">
        <v>2</v>
      </c>
      <c r="P79" s="29">
        <f t="shared" si="9"/>
        <v>38656</v>
      </c>
      <c r="Q79" s="2"/>
      <c r="R79" s="1">
        <v>12</v>
      </c>
      <c r="S79" s="2" t="s">
        <v>2547</v>
      </c>
      <c r="T79" s="29">
        <f t="shared" si="10"/>
        <v>39021</v>
      </c>
      <c r="U79" s="29">
        <f t="shared" si="11"/>
        <v>39082</v>
      </c>
      <c r="V79" s="1" t="s">
        <v>2548</v>
      </c>
      <c r="W79" s="5" t="s">
        <v>1706</v>
      </c>
      <c r="X79" s="2" t="s">
        <v>1239</v>
      </c>
      <c r="Y79" s="1" t="s">
        <v>2553</v>
      </c>
      <c r="Z79" s="4">
        <v>3146</v>
      </c>
      <c r="AA79" s="2" t="s">
        <v>2550</v>
      </c>
      <c r="AB79" s="2" t="s">
        <v>1707</v>
      </c>
      <c r="AC79" s="2" t="s">
        <v>2547</v>
      </c>
      <c r="AD79" s="5" t="s">
        <v>2198</v>
      </c>
      <c r="AE79" s="2" t="s">
        <v>3416</v>
      </c>
      <c r="AF79" s="2"/>
      <c r="AG79" s="1" t="s">
        <v>2182</v>
      </c>
      <c r="AH79" s="2" t="s">
        <v>2547</v>
      </c>
      <c r="AI79" s="2" t="s">
        <v>2547</v>
      </c>
      <c r="AJ79" s="2"/>
      <c r="AK79" s="2"/>
      <c r="AL79" s="2"/>
      <c r="AM79" s="2"/>
    </row>
    <row r="80" spans="1:39" s="43" customFormat="1" ht="12.75" outlineLevel="1">
      <c r="A80" s="2" t="s">
        <v>898</v>
      </c>
      <c r="B80" s="27" t="s">
        <v>3525</v>
      </c>
      <c r="C80" s="5" t="s">
        <v>2692</v>
      </c>
      <c r="D80" s="2">
        <f>COUNTIF(C:C,C80)</f>
        <v>11</v>
      </c>
      <c r="E80" s="34" t="s">
        <v>3593</v>
      </c>
      <c r="F80" s="35" t="s">
        <v>492</v>
      </c>
      <c r="G80" s="36" t="s">
        <v>114</v>
      </c>
      <c r="H80" s="36"/>
      <c r="I80" s="36"/>
      <c r="J80" s="36" t="s">
        <v>2546</v>
      </c>
      <c r="K80" s="36" t="s">
        <v>2547</v>
      </c>
      <c r="L80" s="37">
        <v>36867</v>
      </c>
      <c r="M80" s="35">
        <v>12</v>
      </c>
      <c r="N80" s="37">
        <v>39082</v>
      </c>
      <c r="O80" s="38">
        <v>2</v>
      </c>
      <c r="P80" s="39">
        <f t="shared" si="9"/>
        <v>39021</v>
      </c>
      <c r="Q80" s="36"/>
      <c r="R80" s="38">
        <v>12</v>
      </c>
      <c r="S80" s="36" t="s">
        <v>2547</v>
      </c>
      <c r="T80" s="39">
        <f t="shared" si="10"/>
        <v>39386</v>
      </c>
      <c r="U80" s="39">
        <f t="shared" si="11"/>
        <v>39447</v>
      </c>
      <c r="V80" s="38" t="s">
        <v>2548</v>
      </c>
      <c r="W80" s="35" t="s">
        <v>1706</v>
      </c>
      <c r="X80" s="36" t="s">
        <v>1239</v>
      </c>
      <c r="Y80" s="38" t="s">
        <v>2553</v>
      </c>
      <c r="Z80" s="54">
        <v>696</v>
      </c>
      <c r="AA80" s="36" t="s">
        <v>2550</v>
      </c>
      <c r="AB80" s="36" t="s">
        <v>1707</v>
      </c>
      <c r="AC80" s="36" t="s">
        <v>2547</v>
      </c>
      <c r="AD80" s="35" t="s">
        <v>1345</v>
      </c>
      <c r="AE80" s="35" t="s">
        <v>3797</v>
      </c>
      <c r="AF80" s="36"/>
      <c r="AG80" s="38" t="s">
        <v>2182</v>
      </c>
      <c r="AH80" s="36" t="s">
        <v>2547</v>
      </c>
      <c r="AI80" s="36" t="s">
        <v>2547</v>
      </c>
      <c r="AJ80" s="36"/>
      <c r="AK80" s="36"/>
      <c r="AL80" s="36"/>
      <c r="AM80" s="36"/>
    </row>
    <row r="81" spans="1:39" s="43" customFormat="1" ht="12.75" outlineLevel="1">
      <c r="A81" s="2" t="s">
        <v>898</v>
      </c>
      <c r="B81" s="27" t="s">
        <v>3530</v>
      </c>
      <c r="C81" s="2" t="s">
        <v>1468</v>
      </c>
      <c r="D81" s="2">
        <f>COUNTIF(C:C,C81)</f>
        <v>1</v>
      </c>
      <c r="E81" s="30">
        <v>508</v>
      </c>
      <c r="F81" s="5" t="s">
        <v>853</v>
      </c>
      <c r="G81" s="2" t="s">
        <v>114</v>
      </c>
      <c r="H81" s="28"/>
      <c r="I81" s="2"/>
      <c r="J81" s="2" t="s">
        <v>2546</v>
      </c>
      <c r="K81" s="2" t="s">
        <v>2547</v>
      </c>
      <c r="L81" s="3">
        <v>36867</v>
      </c>
      <c r="M81" s="5">
        <v>12</v>
      </c>
      <c r="N81" s="3">
        <v>39082</v>
      </c>
      <c r="O81" s="1">
        <v>2</v>
      </c>
      <c r="P81" s="29">
        <f t="shared" si="9"/>
        <v>39021</v>
      </c>
      <c r="Q81" s="2"/>
      <c r="R81" s="1">
        <v>12</v>
      </c>
      <c r="S81" s="2" t="s">
        <v>2547</v>
      </c>
      <c r="T81" s="29">
        <f t="shared" si="10"/>
        <v>39386</v>
      </c>
      <c r="U81" s="29">
        <f t="shared" si="11"/>
        <v>39447</v>
      </c>
      <c r="V81" s="1" t="s">
        <v>2548</v>
      </c>
      <c r="W81" s="5" t="s">
        <v>1706</v>
      </c>
      <c r="X81" s="2" t="s">
        <v>1239</v>
      </c>
      <c r="Y81" s="1" t="s">
        <v>2553</v>
      </c>
      <c r="Z81" s="4">
        <v>696</v>
      </c>
      <c r="AA81" s="2" t="s">
        <v>2550</v>
      </c>
      <c r="AB81" s="2" t="s">
        <v>1707</v>
      </c>
      <c r="AC81" s="2" t="s">
        <v>2547</v>
      </c>
      <c r="AD81" s="5" t="s">
        <v>1345</v>
      </c>
      <c r="AE81" s="2" t="s">
        <v>2146</v>
      </c>
      <c r="AF81" s="2"/>
      <c r="AG81" s="1" t="s">
        <v>2182</v>
      </c>
      <c r="AH81" s="2" t="s">
        <v>2547</v>
      </c>
      <c r="AI81" s="2" t="s">
        <v>2547</v>
      </c>
      <c r="AJ81" s="2"/>
      <c r="AK81" s="2"/>
      <c r="AL81" s="2"/>
      <c r="AM81" s="2"/>
    </row>
    <row r="82" spans="1:39" s="51" customFormat="1" ht="12.75" outlineLevel="1">
      <c r="A82" s="2" t="s">
        <v>898</v>
      </c>
      <c r="B82" s="27" t="s">
        <v>3525</v>
      </c>
      <c r="C82" s="5" t="s">
        <v>2884</v>
      </c>
      <c r="D82" s="2">
        <f>COUNTIF(C:C,C82)</f>
        <v>4</v>
      </c>
      <c r="E82" s="34" t="s">
        <v>3594</v>
      </c>
      <c r="F82" s="35" t="s">
        <v>715</v>
      </c>
      <c r="G82" s="36" t="s">
        <v>114</v>
      </c>
      <c r="H82" s="36"/>
      <c r="I82" s="36"/>
      <c r="J82" s="36" t="s">
        <v>2546</v>
      </c>
      <c r="K82" s="36" t="s">
        <v>2547</v>
      </c>
      <c r="L82" s="37">
        <v>38353</v>
      </c>
      <c r="M82" s="35">
        <v>12</v>
      </c>
      <c r="N82" s="37">
        <v>38717</v>
      </c>
      <c r="O82" s="38">
        <v>2</v>
      </c>
      <c r="P82" s="39">
        <f t="shared" si="9"/>
        <v>38656</v>
      </c>
      <c r="Q82" s="36"/>
      <c r="R82" s="38">
        <v>12</v>
      </c>
      <c r="S82" s="36" t="s">
        <v>2547</v>
      </c>
      <c r="T82" s="39">
        <f t="shared" si="10"/>
        <v>39021</v>
      </c>
      <c r="U82" s="39">
        <f t="shared" si="11"/>
        <v>39082</v>
      </c>
      <c r="V82" s="38" t="s">
        <v>2548</v>
      </c>
      <c r="W82" s="35" t="s">
        <v>1706</v>
      </c>
      <c r="X82" s="36" t="s">
        <v>1239</v>
      </c>
      <c r="Y82" s="38" t="s">
        <v>2553</v>
      </c>
      <c r="Z82" s="54">
        <v>1210</v>
      </c>
      <c r="AA82" s="36" t="s">
        <v>2550</v>
      </c>
      <c r="AB82" s="36" t="s">
        <v>1707</v>
      </c>
      <c r="AC82" s="36" t="s">
        <v>2547</v>
      </c>
      <c r="AD82" s="35" t="s">
        <v>2199</v>
      </c>
      <c r="AE82" s="35" t="s">
        <v>3803</v>
      </c>
      <c r="AF82" s="36"/>
      <c r="AG82" s="38" t="s">
        <v>2182</v>
      </c>
      <c r="AH82" s="36" t="s">
        <v>2547</v>
      </c>
      <c r="AI82" s="36" t="s">
        <v>2547</v>
      </c>
      <c r="AJ82" s="36"/>
      <c r="AK82" s="36"/>
      <c r="AL82" s="36"/>
      <c r="AM82" s="36"/>
    </row>
    <row r="83" spans="1:39" s="43" customFormat="1" ht="12.75" outlineLevel="1">
      <c r="A83" s="2" t="s">
        <v>898</v>
      </c>
      <c r="B83" s="27" t="s">
        <v>3531</v>
      </c>
      <c r="C83" s="2" t="s">
        <v>2887</v>
      </c>
      <c r="D83" s="2">
        <f>COUNTIF(C:C,C83)</f>
        <v>1</v>
      </c>
      <c r="E83" s="30">
        <v>90171</v>
      </c>
      <c r="F83" s="5" t="s">
        <v>849</v>
      </c>
      <c r="G83" s="2" t="s">
        <v>114</v>
      </c>
      <c r="H83" s="28"/>
      <c r="I83" s="2"/>
      <c r="J83" s="2" t="s">
        <v>2546</v>
      </c>
      <c r="K83" s="2" t="s">
        <v>2547</v>
      </c>
      <c r="L83" s="3">
        <v>38353</v>
      </c>
      <c r="M83" s="5">
        <v>12</v>
      </c>
      <c r="N83" s="3">
        <v>38717</v>
      </c>
      <c r="O83" s="1">
        <v>2</v>
      </c>
      <c r="P83" s="29">
        <f t="shared" si="9"/>
        <v>38656</v>
      </c>
      <c r="Q83" s="2"/>
      <c r="R83" s="1">
        <v>12</v>
      </c>
      <c r="S83" s="2" t="s">
        <v>2547</v>
      </c>
      <c r="T83" s="29">
        <f t="shared" si="10"/>
        <v>39021</v>
      </c>
      <c r="U83" s="29">
        <f t="shared" si="11"/>
        <v>39082</v>
      </c>
      <c r="V83" s="1" t="s">
        <v>2548</v>
      </c>
      <c r="W83" s="5" t="s">
        <v>1706</v>
      </c>
      <c r="X83" s="2" t="s">
        <v>1239</v>
      </c>
      <c r="Y83" s="1" t="s">
        <v>2553</v>
      </c>
      <c r="Z83" s="4">
        <v>1210</v>
      </c>
      <c r="AA83" s="2" t="s">
        <v>2550</v>
      </c>
      <c r="AB83" s="2" t="s">
        <v>1707</v>
      </c>
      <c r="AC83" s="2" t="s">
        <v>2547</v>
      </c>
      <c r="AD83" s="5" t="s">
        <v>2199</v>
      </c>
      <c r="AE83" s="2" t="s">
        <v>3760</v>
      </c>
      <c r="AF83" s="2"/>
      <c r="AG83" s="1" t="s">
        <v>2182</v>
      </c>
      <c r="AH83" s="2" t="s">
        <v>2547</v>
      </c>
      <c r="AI83" s="2" t="s">
        <v>2547</v>
      </c>
      <c r="AJ83" s="2"/>
      <c r="AK83" s="2"/>
      <c r="AL83" s="2"/>
      <c r="AM83" s="2"/>
    </row>
    <row r="84" spans="1:39" s="43" customFormat="1" ht="12.75" outlineLevel="1">
      <c r="A84" s="2" t="s">
        <v>898</v>
      </c>
      <c r="B84" s="27" t="s">
        <v>3525</v>
      </c>
      <c r="C84" s="5" t="s">
        <v>2692</v>
      </c>
      <c r="D84" s="2">
        <f>COUNTIF(C:C,C84)</f>
        <v>11</v>
      </c>
      <c r="E84" s="34" t="s">
        <v>3595</v>
      </c>
      <c r="F84" s="35" t="s">
        <v>534</v>
      </c>
      <c r="G84" s="36" t="s">
        <v>114</v>
      </c>
      <c r="H84" s="36"/>
      <c r="I84" s="36"/>
      <c r="J84" s="36" t="s">
        <v>2546</v>
      </c>
      <c r="K84" s="36" t="s">
        <v>2547</v>
      </c>
      <c r="L84" s="37">
        <v>36867</v>
      </c>
      <c r="M84" s="35">
        <v>12</v>
      </c>
      <c r="N84" s="37">
        <v>39082</v>
      </c>
      <c r="O84" s="38">
        <v>2</v>
      </c>
      <c r="P84" s="39">
        <f t="shared" si="9"/>
        <v>39021</v>
      </c>
      <c r="Q84" s="36"/>
      <c r="R84" s="38">
        <v>12</v>
      </c>
      <c r="S84" s="36" t="s">
        <v>2547</v>
      </c>
      <c r="T84" s="39">
        <f t="shared" si="10"/>
        <v>39386</v>
      </c>
      <c r="U84" s="39">
        <f t="shared" si="11"/>
        <v>39447</v>
      </c>
      <c r="V84" s="38" t="s">
        <v>2548</v>
      </c>
      <c r="W84" s="35" t="s">
        <v>1706</v>
      </c>
      <c r="X84" s="36" t="s">
        <v>1239</v>
      </c>
      <c r="Y84" s="38" t="s">
        <v>2553</v>
      </c>
      <c r="Z84" s="54">
        <v>437</v>
      </c>
      <c r="AA84" s="36" t="s">
        <v>2550</v>
      </c>
      <c r="AB84" s="36" t="s">
        <v>1707</v>
      </c>
      <c r="AC84" s="36" t="s">
        <v>2547</v>
      </c>
      <c r="AD84" s="35" t="s">
        <v>2197</v>
      </c>
      <c r="AE84" s="35" t="s">
        <v>3793</v>
      </c>
      <c r="AF84" s="36"/>
      <c r="AG84" s="38" t="s">
        <v>2182</v>
      </c>
      <c r="AH84" s="36" t="s">
        <v>2547</v>
      </c>
      <c r="AI84" s="36" t="s">
        <v>2547</v>
      </c>
      <c r="AJ84" s="36"/>
      <c r="AK84" s="36"/>
      <c r="AL84" s="36"/>
      <c r="AM84" s="36"/>
    </row>
    <row r="85" spans="1:39" ht="12.75" outlineLevel="1">
      <c r="A85" s="2" t="s">
        <v>898</v>
      </c>
      <c r="B85" s="27" t="s">
        <v>3532</v>
      </c>
      <c r="C85" s="2" t="s">
        <v>1464</v>
      </c>
      <c r="D85" s="2">
        <f>COUNTIF(C:C,C85)</f>
        <v>1</v>
      </c>
      <c r="E85" s="30">
        <v>506</v>
      </c>
      <c r="F85" s="5" t="s">
        <v>873</v>
      </c>
      <c r="G85" s="2" t="s">
        <v>114</v>
      </c>
      <c r="H85" s="28"/>
      <c r="I85" s="2"/>
      <c r="J85" s="2" t="s">
        <v>2546</v>
      </c>
      <c r="K85" s="2" t="s">
        <v>2547</v>
      </c>
      <c r="L85" s="3">
        <v>36867</v>
      </c>
      <c r="M85" s="5">
        <v>12</v>
      </c>
      <c r="N85" s="3">
        <v>39082</v>
      </c>
      <c r="O85" s="1">
        <v>2</v>
      </c>
      <c r="P85" s="29">
        <f t="shared" si="9"/>
        <v>39021</v>
      </c>
      <c r="Q85" s="2"/>
      <c r="R85" s="1">
        <v>12</v>
      </c>
      <c r="S85" s="2" t="s">
        <v>2547</v>
      </c>
      <c r="T85" s="29">
        <f t="shared" si="10"/>
        <v>39386</v>
      </c>
      <c r="U85" s="29">
        <f t="shared" si="11"/>
        <v>39447</v>
      </c>
      <c r="V85" s="1" t="s">
        <v>2548</v>
      </c>
      <c r="W85" s="5" t="s">
        <v>1706</v>
      </c>
      <c r="X85" s="2" t="s">
        <v>1239</v>
      </c>
      <c r="Y85" s="1" t="s">
        <v>2553</v>
      </c>
      <c r="Z85" s="4">
        <v>437</v>
      </c>
      <c r="AA85" s="2" t="s">
        <v>2550</v>
      </c>
      <c r="AB85" s="2" t="s">
        <v>1707</v>
      </c>
      <c r="AC85" s="2" t="s">
        <v>2547</v>
      </c>
      <c r="AD85" s="5" t="s">
        <v>2197</v>
      </c>
      <c r="AE85" s="2" t="s">
        <v>3927</v>
      </c>
      <c r="AF85" s="2"/>
      <c r="AG85" s="1" t="s">
        <v>2182</v>
      </c>
      <c r="AH85" s="2" t="s">
        <v>2547</v>
      </c>
      <c r="AI85" s="2" t="s">
        <v>2547</v>
      </c>
      <c r="AJ85" s="2"/>
      <c r="AK85" s="2"/>
      <c r="AL85" s="2"/>
      <c r="AM85" s="2"/>
    </row>
    <row r="86" spans="1:39" ht="12.75" outlineLevel="1">
      <c r="A86" s="2" t="s">
        <v>898</v>
      </c>
      <c r="B86" s="27" t="s">
        <v>3533</v>
      </c>
      <c r="C86" s="2" t="s">
        <v>269</v>
      </c>
      <c r="D86" s="2">
        <f>COUNTIF(C:C,C86)</f>
        <v>2</v>
      </c>
      <c r="E86" s="30">
        <v>90468</v>
      </c>
      <c r="F86" s="5" t="s">
        <v>2629</v>
      </c>
      <c r="G86" s="2" t="s">
        <v>114</v>
      </c>
      <c r="H86" s="28"/>
      <c r="I86" s="2"/>
      <c r="J86" s="2" t="s">
        <v>2546</v>
      </c>
      <c r="K86" s="3">
        <v>38052</v>
      </c>
      <c r="L86" s="3">
        <v>37987</v>
      </c>
      <c r="M86" s="5">
        <v>12</v>
      </c>
      <c r="N86" s="3">
        <v>38353</v>
      </c>
      <c r="O86" s="1">
        <v>3</v>
      </c>
      <c r="P86" s="29">
        <f t="shared" si="9"/>
        <v>38261</v>
      </c>
      <c r="Q86" s="2" t="s">
        <v>2985</v>
      </c>
      <c r="R86" s="1">
        <v>12</v>
      </c>
      <c r="S86" s="2" t="s">
        <v>2547</v>
      </c>
      <c r="T86" s="29">
        <f t="shared" si="10"/>
        <v>38626</v>
      </c>
      <c r="U86" s="29">
        <f t="shared" si="11"/>
        <v>38718</v>
      </c>
      <c r="V86" s="1" t="s">
        <v>2548</v>
      </c>
      <c r="W86" s="5" t="s">
        <v>1706</v>
      </c>
      <c r="X86" s="2" t="s">
        <v>2111</v>
      </c>
      <c r="Y86" s="5" t="s">
        <v>2547</v>
      </c>
      <c r="Z86" s="4">
        <v>528.36</v>
      </c>
      <c r="AA86" s="2" t="s">
        <v>2550</v>
      </c>
      <c r="AB86" s="2" t="s">
        <v>2112</v>
      </c>
      <c r="AC86" s="2" t="s">
        <v>2113</v>
      </c>
      <c r="AD86" s="5" t="s">
        <v>2114</v>
      </c>
      <c r="AE86" s="2" t="s">
        <v>2115</v>
      </c>
      <c r="AF86" s="2" t="s">
        <v>2985</v>
      </c>
      <c r="AG86" s="1" t="s">
        <v>1517</v>
      </c>
      <c r="AH86" s="2" t="s">
        <v>2558</v>
      </c>
      <c r="AI86" s="2" t="s">
        <v>2127</v>
      </c>
      <c r="AJ86" s="2"/>
      <c r="AK86" s="2"/>
      <c r="AL86" s="2"/>
      <c r="AM86" s="2"/>
    </row>
    <row r="87" spans="1:39" ht="12.75" outlineLevel="1">
      <c r="A87" s="2" t="s">
        <v>898</v>
      </c>
      <c r="B87" s="27" t="s">
        <v>3525</v>
      </c>
      <c r="C87" s="5" t="s">
        <v>2692</v>
      </c>
      <c r="D87" s="2">
        <f>COUNTIF(C:C,C87)</f>
        <v>11</v>
      </c>
      <c r="E87" s="34" t="s">
        <v>3596</v>
      </c>
      <c r="F87" s="35" t="s">
        <v>537</v>
      </c>
      <c r="G87" s="36" t="s">
        <v>114</v>
      </c>
      <c r="H87" s="36"/>
      <c r="I87" s="36"/>
      <c r="J87" s="36" t="s">
        <v>2546</v>
      </c>
      <c r="K87" s="36" t="s">
        <v>2547</v>
      </c>
      <c r="L87" s="37">
        <v>36867</v>
      </c>
      <c r="M87" s="35">
        <v>12</v>
      </c>
      <c r="N87" s="37">
        <v>39082</v>
      </c>
      <c r="O87" s="38">
        <v>2</v>
      </c>
      <c r="P87" s="39">
        <f t="shared" si="9"/>
        <v>39021</v>
      </c>
      <c r="Q87" s="36"/>
      <c r="R87" s="38">
        <v>12</v>
      </c>
      <c r="S87" s="36" t="s">
        <v>2547</v>
      </c>
      <c r="T87" s="39">
        <f t="shared" si="10"/>
        <v>39386</v>
      </c>
      <c r="U87" s="39">
        <f t="shared" si="11"/>
        <v>39447</v>
      </c>
      <c r="V87" s="35" t="s">
        <v>2203</v>
      </c>
      <c r="W87" s="35" t="s">
        <v>1706</v>
      </c>
      <c r="X87" s="36" t="s">
        <v>1239</v>
      </c>
      <c r="Y87" s="38" t="s">
        <v>2553</v>
      </c>
      <c r="Z87" s="54">
        <v>695</v>
      </c>
      <c r="AA87" s="36" t="s">
        <v>2550</v>
      </c>
      <c r="AB87" s="36" t="s">
        <v>1707</v>
      </c>
      <c r="AC87" s="36" t="s">
        <v>2547</v>
      </c>
      <c r="AD87" s="38" t="s">
        <v>1509</v>
      </c>
      <c r="AE87" s="35" t="s">
        <v>3796</v>
      </c>
      <c r="AF87" s="36"/>
      <c r="AG87" s="38" t="s">
        <v>2182</v>
      </c>
      <c r="AH87" s="36" t="s">
        <v>2547</v>
      </c>
      <c r="AI87" s="36" t="s">
        <v>2547</v>
      </c>
      <c r="AJ87" s="36"/>
      <c r="AK87" s="36"/>
      <c r="AL87" s="36"/>
      <c r="AM87" s="36"/>
    </row>
    <row r="88" spans="1:39" ht="12.75" outlineLevel="1">
      <c r="A88" s="2" t="s">
        <v>898</v>
      </c>
      <c r="B88" s="27" t="s">
        <v>3534</v>
      </c>
      <c r="C88" s="2" t="s">
        <v>1467</v>
      </c>
      <c r="D88" s="2">
        <f>COUNTIF(C:C,C88)</f>
        <v>1</v>
      </c>
      <c r="E88" s="30">
        <v>505</v>
      </c>
      <c r="F88" s="5" t="s">
        <v>854</v>
      </c>
      <c r="G88" s="2" t="s">
        <v>114</v>
      </c>
      <c r="H88" s="28"/>
      <c r="I88" s="2"/>
      <c r="J88" s="2" t="s">
        <v>2546</v>
      </c>
      <c r="K88" s="2" t="s">
        <v>2547</v>
      </c>
      <c r="L88" s="3">
        <v>36867</v>
      </c>
      <c r="M88" s="5">
        <v>12</v>
      </c>
      <c r="N88" s="3">
        <v>39082</v>
      </c>
      <c r="O88" s="1">
        <v>2</v>
      </c>
      <c r="P88" s="29">
        <f t="shared" si="9"/>
        <v>39021</v>
      </c>
      <c r="Q88" s="2"/>
      <c r="R88" s="1">
        <v>12</v>
      </c>
      <c r="S88" s="2" t="s">
        <v>2547</v>
      </c>
      <c r="T88" s="29">
        <f t="shared" si="10"/>
        <v>39386</v>
      </c>
      <c r="U88" s="29">
        <f t="shared" si="11"/>
        <v>39447</v>
      </c>
      <c r="V88" s="5" t="s">
        <v>2203</v>
      </c>
      <c r="W88" s="5" t="s">
        <v>1706</v>
      </c>
      <c r="X88" s="2" t="s">
        <v>1239</v>
      </c>
      <c r="Y88" s="1" t="s">
        <v>2553</v>
      </c>
      <c r="Z88" s="4">
        <v>695</v>
      </c>
      <c r="AA88" s="2" t="s">
        <v>2550</v>
      </c>
      <c r="AB88" s="2" t="s">
        <v>1707</v>
      </c>
      <c r="AC88" s="2" t="s">
        <v>2547</v>
      </c>
      <c r="AD88" s="1" t="s">
        <v>1509</v>
      </c>
      <c r="AE88" s="2" t="s">
        <v>2145</v>
      </c>
      <c r="AF88" s="2"/>
      <c r="AG88" s="1" t="s">
        <v>2182</v>
      </c>
      <c r="AH88" s="2" t="s">
        <v>2547</v>
      </c>
      <c r="AI88" s="2" t="s">
        <v>2547</v>
      </c>
      <c r="AJ88" s="2"/>
      <c r="AK88" s="2"/>
      <c r="AL88" s="2"/>
      <c r="AM88" s="2"/>
    </row>
    <row r="89" spans="1:39" ht="12.75" outlineLevel="1">
      <c r="A89" s="2" t="s">
        <v>898</v>
      </c>
      <c r="B89" s="27" t="s">
        <v>3525</v>
      </c>
      <c r="C89" s="5" t="s">
        <v>2692</v>
      </c>
      <c r="D89" s="2">
        <f>COUNTIF(C:C,C89)</f>
        <v>11</v>
      </c>
      <c r="E89" s="34" t="s">
        <v>3597</v>
      </c>
      <c r="F89" s="35" t="s">
        <v>494</v>
      </c>
      <c r="G89" s="36" t="s">
        <v>114</v>
      </c>
      <c r="H89" s="36"/>
      <c r="I89" s="36"/>
      <c r="J89" s="36" t="s">
        <v>2546</v>
      </c>
      <c r="K89" s="36" t="s">
        <v>2547</v>
      </c>
      <c r="L89" s="37">
        <v>36867</v>
      </c>
      <c r="M89" s="35">
        <v>12</v>
      </c>
      <c r="N89" s="37">
        <v>39082</v>
      </c>
      <c r="O89" s="38">
        <v>2</v>
      </c>
      <c r="P89" s="39">
        <f t="shared" si="9"/>
        <v>39021</v>
      </c>
      <c r="Q89" s="36"/>
      <c r="R89" s="38">
        <v>12</v>
      </c>
      <c r="S89" s="36" t="s">
        <v>2547</v>
      </c>
      <c r="T89" s="39">
        <f t="shared" si="10"/>
        <v>39386</v>
      </c>
      <c r="U89" s="39">
        <f t="shared" si="11"/>
        <v>39447</v>
      </c>
      <c r="V89" s="38" t="s">
        <v>2548</v>
      </c>
      <c r="W89" s="35" t="s">
        <v>1706</v>
      </c>
      <c r="X89" s="36" t="s">
        <v>1239</v>
      </c>
      <c r="Y89" s="38" t="s">
        <v>2553</v>
      </c>
      <c r="Z89" s="54">
        <v>8170</v>
      </c>
      <c r="AA89" s="36" t="s">
        <v>2550</v>
      </c>
      <c r="AB89" s="36" t="s">
        <v>1707</v>
      </c>
      <c r="AC89" s="36" t="s">
        <v>2547</v>
      </c>
      <c r="AD89" s="35" t="s">
        <v>2200</v>
      </c>
      <c r="AE89" s="35" t="s">
        <v>3800</v>
      </c>
      <c r="AF89" s="36"/>
      <c r="AG89" s="38" t="s">
        <v>2182</v>
      </c>
      <c r="AH89" s="36" t="s">
        <v>2547</v>
      </c>
      <c r="AI89" s="36" t="s">
        <v>2547</v>
      </c>
      <c r="AJ89" s="36"/>
      <c r="AK89" s="36"/>
      <c r="AL89" s="36"/>
      <c r="AM89" s="36"/>
    </row>
    <row r="90" spans="1:39" s="51" customFormat="1" ht="12.75" outlineLevel="1">
      <c r="A90" s="2" t="s">
        <v>898</v>
      </c>
      <c r="B90" s="27" t="s">
        <v>3535</v>
      </c>
      <c r="C90" s="2" t="s">
        <v>3382</v>
      </c>
      <c r="D90" s="2">
        <f>COUNTIF(C:C,C90)</f>
        <v>1</v>
      </c>
      <c r="E90" s="30">
        <v>512</v>
      </c>
      <c r="F90" s="5" t="s">
        <v>850</v>
      </c>
      <c r="G90" s="2" t="s">
        <v>114</v>
      </c>
      <c r="H90" s="28"/>
      <c r="I90" s="2"/>
      <c r="J90" s="2" t="s">
        <v>2546</v>
      </c>
      <c r="K90" s="2" t="s">
        <v>2547</v>
      </c>
      <c r="L90" s="3">
        <v>36867</v>
      </c>
      <c r="M90" s="5">
        <v>12</v>
      </c>
      <c r="N90" s="3">
        <v>39082</v>
      </c>
      <c r="O90" s="1">
        <v>2</v>
      </c>
      <c r="P90" s="29">
        <f t="shared" si="9"/>
        <v>39021</v>
      </c>
      <c r="Q90" s="2"/>
      <c r="R90" s="1">
        <v>12</v>
      </c>
      <c r="S90" s="2" t="s">
        <v>2547</v>
      </c>
      <c r="T90" s="29">
        <f t="shared" si="10"/>
        <v>39386</v>
      </c>
      <c r="U90" s="29">
        <f t="shared" si="11"/>
        <v>39447</v>
      </c>
      <c r="V90" s="1" t="s">
        <v>2548</v>
      </c>
      <c r="W90" s="5" t="s">
        <v>1706</v>
      </c>
      <c r="X90" s="2" t="s">
        <v>1239</v>
      </c>
      <c r="Y90" s="1" t="s">
        <v>2553</v>
      </c>
      <c r="Z90" s="4">
        <v>8170</v>
      </c>
      <c r="AA90" s="2" t="s">
        <v>2550</v>
      </c>
      <c r="AB90" s="2" t="s">
        <v>1707</v>
      </c>
      <c r="AC90" s="2" t="s">
        <v>2547</v>
      </c>
      <c r="AD90" s="5" t="s">
        <v>2200</v>
      </c>
      <c r="AE90" s="2" t="s">
        <v>3414</v>
      </c>
      <c r="AF90" s="2"/>
      <c r="AG90" s="1" t="s">
        <v>2182</v>
      </c>
      <c r="AH90" s="2" t="s">
        <v>2547</v>
      </c>
      <c r="AI90" s="2" t="s">
        <v>2547</v>
      </c>
      <c r="AJ90" s="2"/>
      <c r="AK90" s="2"/>
      <c r="AL90" s="2"/>
      <c r="AM90" s="2"/>
    </row>
    <row r="91" spans="1:39" ht="12.75" outlineLevel="1">
      <c r="A91" s="2" t="s">
        <v>898</v>
      </c>
      <c r="B91" s="27" t="s">
        <v>3525</v>
      </c>
      <c r="C91" s="5" t="s">
        <v>2884</v>
      </c>
      <c r="D91" s="2">
        <f>COUNTIF(C:C,C91)</f>
        <v>4</v>
      </c>
      <c r="E91" s="34">
        <v>90171</v>
      </c>
      <c r="F91" s="35" t="s">
        <v>1240</v>
      </c>
      <c r="G91" s="36" t="s">
        <v>114</v>
      </c>
      <c r="H91" s="36"/>
      <c r="I91" s="36"/>
      <c r="J91" s="36" t="s">
        <v>2546</v>
      </c>
      <c r="K91" s="36" t="s">
        <v>2547</v>
      </c>
      <c r="L91" s="37">
        <v>38961</v>
      </c>
      <c r="M91" s="40">
        <f>(YEAR(N91)-YEAR(L91))*12+MONTH(N91)-MONTH(L91)</f>
        <v>3</v>
      </c>
      <c r="N91" s="37">
        <v>39082</v>
      </c>
      <c r="O91" s="37" t="s">
        <v>2547</v>
      </c>
      <c r="P91" s="37" t="s">
        <v>2547</v>
      </c>
      <c r="Q91" s="37" t="s">
        <v>2547</v>
      </c>
      <c r="R91" s="37" t="s">
        <v>2547</v>
      </c>
      <c r="S91" s="37" t="s">
        <v>2547</v>
      </c>
      <c r="T91" s="37" t="s">
        <v>2547</v>
      </c>
      <c r="U91" s="37" t="s">
        <v>2547</v>
      </c>
      <c r="V91" s="37" t="s">
        <v>2547</v>
      </c>
      <c r="W91" s="35" t="s">
        <v>1706</v>
      </c>
      <c r="X91" s="36" t="s">
        <v>1239</v>
      </c>
      <c r="Y91" s="38" t="s">
        <v>2553</v>
      </c>
      <c r="Z91" s="54">
        <v>561.34</v>
      </c>
      <c r="AA91" s="36" t="s">
        <v>2550</v>
      </c>
      <c r="AB91" s="36" t="s">
        <v>2547</v>
      </c>
      <c r="AC91" s="36" t="s">
        <v>2547</v>
      </c>
      <c r="AD91" s="35" t="s">
        <v>2198</v>
      </c>
      <c r="AE91" s="35" t="s">
        <v>3315</v>
      </c>
      <c r="AF91" s="36"/>
      <c r="AG91" s="38" t="s">
        <v>2182</v>
      </c>
      <c r="AH91" s="36" t="s">
        <v>464</v>
      </c>
      <c r="AI91" s="36" t="s">
        <v>463</v>
      </c>
      <c r="AJ91" s="36"/>
      <c r="AK91" s="36"/>
      <c r="AL91" s="36"/>
      <c r="AM91" s="36"/>
    </row>
    <row r="92" spans="1:39" s="43" customFormat="1" ht="12.75" outlineLevel="1">
      <c r="A92" s="2" t="s">
        <v>898</v>
      </c>
      <c r="B92" s="27" t="s">
        <v>3525</v>
      </c>
      <c r="C92" s="5" t="s">
        <v>2692</v>
      </c>
      <c r="D92" s="2">
        <f>COUNTIF(C:C,C92)</f>
        <v>11</v>
      </c>
      <c r="E92" s="34" t="s">
        <v>3598</v>
      </c>
      <c r="F92" s="35" t="s">
        <v>531</v>
      </c>
      <c r="G92" s="36" t="s">
        <v>114</v>
      </c>
      <c r="H92" s="36"/>
      <c r="I92" s="36"/>
      <c r="J92" s="36" t="s">
        <v>2546</v>
      </c>
      <c r="K92" s="36" t="s">
        <v>2547</v>
      </c>
      <c r="L92" s="37">
        <v>36867</v>
      </c>
      <c r="M92" s="35">
        <v>12</v>
      </c>
      <c r="N92" s="37">
        <v>39082</v>
      </c>
      <c r="O92" s="38">
        <v>2</v>
      </c>
      <c r="P92" s="39">
        <f aca="true" t="shared" si="12" ref="P92:P99">IF(OR(N92="?",(O92="?")),"?",DATE(YEAR(N92),MONTH(N92)-(O92),DAY(N92)))</f>
        <v>39021</v>
      </c>
      <c r="Q92" s="36"/>
      <c r="R92" s="38">
        <v>12</v>
      </c>
      <c r="S92" s="36" t="s">
        <v>2547</v>
      </c>
      <c r="T92" s="39">
        <f aca="true" t="shared" si="13" ref="T92:T99">IF(OR(O92="?",(U92="?")),"?",DATE(YEAR(U92),MONTH(U92)-(O92),DAY(U92)))</f>
        <v>39386</v>
      </c>
      <c r="U92" s="39">
        <f aca="true" t="shared" si="14" ref="U92:U99">IF(R92&lt;250,DATE(YEAR(N92),MONTH(N92)+(R92),DAY(N92)),IF(R92="Nvt",DATE(YEAR(N92),MONTH(N92),DAY(N92)),"?"))</f>
        <v>39447</v>
      </c>
      <c r="V92" s="38" t="s">
        <v>2548</v>
      </c>
      <c r="W92" s="35" t="s">
        <v>1706</v>
      </c>
      <c r="X92" s="36" t="s">
        <v>1239</v>
      </c>
      <c r="Y92" s="38" t="s">
        <v>2553</v>
      </c>
      <c r="Z92" s="54">
        <v>5132</v>
      </c>
      <c r="AA92" s="36" t="s">
        <v>2550</v>
      </c>
      <c r="AB92" s="36" t="s">
        <v>1707</v>
      </c>
      <c r="AC92" s="36" t="s">
        <v>2547</v>
      </c>
      <c r="AD92" s="38" t="s">
        <v>1498</v>
      </c>
      <c r="AE92" s="35" t="s">
        <v>3790</v>
      </c>
      <c r="AF92" s="36"/>
      <c r="AG92" s="38" t="s">
        <v>2182</v>
      </c>
      <c r="AH92" s="36" t="s">
        <v>2547</v>
      </c>
      <c r="AI92" s="36" t="s">
        <v>2547</v>
      </c>
      <c r="AJ92" s="36"/>
      <c r="AK92" s="36"/>
      <c r="AL92" s="36"/>
      <c r="AM92" s="36"/>
    </row>
    <row r="93" spans="1:39" ht="12.75" outlineLevel="1">
      <c r="A93" s="2" t="s">
        <v>898</v>
      </c>
      <c r="B93" s="27" t="s">
        <v>3533</v>
      </c>
      <c r="C93" s="2" t="s">
        <v>269</v>
      </c>
      <c r="D93" s="2">
        <f>COUNTIF(C:C,C93)</f>
        <v>2</v>
      </c>
      <c r="E93" s="30">
        <v>90468</v>
      </c>
      <c r="F93" s="5" t="s">
        <v>2629</v>
      </c>
      <c r="G93" s="2" t="s">
        <v>114</v>
      </c>
      <c r="H93" s="28"/>
      <c r="I93" s="2"/>
      <c r="J93" s="2" t="s">
        <v>2546</v>
      </c>
      <c r="K93" s="3">
        <v>38052</v>
      </c>
      <c r="L93" s="3">
        <v>37987</v>
      </c>
      <c r="M93" s="5">
        <v>12</v>
      </c>
      <c r="N93" s="3">
        <v>38353</v>
      </c>
      <c r="O93" s="1">
        <v>3</v>
      </c>
      <c r="P93" s="29">
        <f t="shared" si="12"/>
        <v>38261</v>
      </c>
      <c r="Q93" s="2" t="s">
        <v>2985</v>
      </c>
      <c r="R93" s="1">
        <v>12</v>
      </c>
      <c r="S93" s="2" t="s">
        <v>2547</v>
      </c>
      <c r="T93" s="29">
        <f t="shared" si="13"/>
        <v>38626</v>
      </c>
      <c r="U93" s="29">
        <f t="shared" si="14"/>
        <v>38718</v>
      </c>
      <c r="V93" s="1" t="s">
        <v>2548</v>
      </c>
      <c r="W93" s="5" t="s">
        <v>1706</v>
      </c>
      <c r="X93" s="2" t="s">
        <v>2111</v>
      </c>
      <c r="Y93" s="1" t="s">
        <v>2549</v>
      </c>
      <c r="Z93" s="4">
        <v>528.36</v>
      </c>
      <c r="AA93" s="2" t="s">
        <v>2550</v>
      </c>
      <c r="AB93" s="2" t="s">
        <v>2112</v>
      </c>
      <c r="AC93" s="2" t="s">
        <v>2113</v>
      </c>
      <c r="AD93" s="1" t="s">
        <v>1498</v>
      </c>
      <c r="AE93" s="2" t="s">
        <v>2115</v>
      </c>
      <c r="AF93" s="2" t="s">
        <v>2985</v>
      </c>
      <c r="AG93" s="1" t="s">
        <v>1517</v>
      </c>
      <c r="AH93" s="2" t="s">
        <v>2558</v>
      </c>
      <c r="AI93" s="2" t="s">
        <v>1854</v>
      </c>
      <c r="AJ93" s="2"/>
      <c r="AK93" s="2"/>
      <c r="AL93" s="2"/>
      <c r="AM93" s="2"/>
    </row>
    <row r="94" spans="1:39" ht="12.75" outlineLevel="1">
      <c r="A94" s="2" t="s">
        <v>898</v>
      </c>
      <c r="B94" s="27" t="s">
        <v>3525</v>
      </c>
      <c r="C94" s="5" t="s">
        <v>2692</v>
      </c>
      <c r="D94" s="2">
        <f>COUNTIF(C:C,C94)</f>
        <v>11</v>
      </c>
      <c r="E94" s="34" t="s">
        <v>3599</v>
      </c>
      <c r="F94" s="35" t="s">
        <v>535</v>
      </c>
      <c r="G94" s="36" t="s">
        <v>114</v>
      </c>
      <c r="H94" s="36"/>
      <c r="I94" s="36"/>
      <c r="J94" s="36" t="s">
        <v>2546</v>
      </c>
      <c r="K94" s="36" t="s">
        <v>2547</v>
      </c>
      <c r="L94" s="37">
        <v>36867</v>
      </c>
      <c r="M94" s="35">
        <v>12</v>
      </c>
      <c r="N94" s="37">
        <v>39082</v>
      </c>
      <c r="O94" s="38">
        <v>2</v>
      </c>
      <c r="P94" s="39">
        <f t="shared" si="12"/>
        <v>39021</v>
      </c>
      <c r="Q94" s="36"/>
      <c r="R94" s="38">
        <v>12</v>
      </c>
      <c r="S94" s="36" t="s">
        <v>2547</v>
      </c>
      <c r="T94" s="39">
        <f t="shared" si="13"/>
        <v>39386</v>
      </c>
      <c r="U94" s="39">
        <f t="shared" si="14"/>
        <v>39447</v>
      </c>
      <c r="V94" s="38" t="s">
        <v>2548</v>
      </c>
      <c r="W94" s="35" t="s">
        <v>1706</v>
      </c>
      <c r="X94" s="36" t="s">
        <v>1239</v>
      </c>
      <c r="Y94" s="38" t="s">
        <v>2553</v>
      </c>
      <c r="Z94" s="54">
        <v>3372</v>
      </c>
      <c r="AA94" s="36" t="s">
        <v>2550</v>
      </c>
      <c r="AB94" s="36" t="s">
        <v>1707</v>
      </c>
      <c r="AC94" s="36" t="s">
        <v>2547</v>
      </c>
      <c r="AD94" s="38" t="s">
        <v>1494</v>
      </c>
      <c r="AE94" s="35" t="s">
        <v>3794</v>
      </c>
      <c r="AF94" s="36"/>
      <c r="AG94" s="38" t="s">
        <v>2182</v>
      </c>
      <c r="AH94" s="36" t="s">
        <v>2547</v>
      </c>
      <c r="AI94" s="36" t="s">
        <v>2547</v>
      </c>
      <c r="AJ94" s="36"/>
      <c r="AK94" s="36"/>
      <c r="AL94" s="36"/>
      <c r="AM94" s="36"/>
    </row>
    <row r="95" spans="1:39" ht="12.75" outlineLevel="1">
      <c r="A95" s="2" t="s">
        <v>898</v>
      </c>
      <c r="B95" s="27" t="s">
        <v>3536</v>
      </c>
      <c r="C95" s="2" t="s">
        <v>1465</v>
      </c>
      <c r="D95" s="2">
        <f>COUNTIF(C:C,C95)</f>
        <v>1</v>
      </c>
      <c r="E95" s="30">
        <v>509</v>
      </c>
      <c r="F95" s="5" t="s">
        <v>856</v>
      </c>
      <c r="G95" s="2" t="s">
        <v>114</v>
      </c>
      <c r="H95" s="28"/>
      <c r="I95" s="2"/>
      <c r="J95" s="2" t="s">
        <v>2546</v>
      </c>
      <c r="K95" s="2" t="s">
        <v>2547</v>
      </c>
      <c r="L95" s="3">
        <v>36867</v>
      </c>
      <c r="M95" s="5">
        <v>12</v>
      </c>
      <c r="N95" s="3">
        <v>39082</v>
      </c>
      <c r="O95" s="1">
        <v>2</v>
      </c>
      <c r="P95" s="29">
        <f t="shared" si="12"/>
        <v>39021</v>
      </c>
      <c r="Q95" s="2"/>
      <c r="R95" s="1">
        <v>12</v>
      </c>
      <c r="S95" s="2" t="s">
        <v>2547</v>
      </c>
      <c r="T95" s="29">
        <f t="shared" si="13"/>
        <v>39386</v>
      </c>
      <c r="U95" s="29">
        <f t="shared" si="14"/>
        <v>39447</v>
      </c>
      <c r="V95" s="1" t="s">
        <v>2548</v>
      </c>
      <c r="W95" s="5" t="s">
        <v>1706</v>
      </c>
      <c r="X95" s="2" t="s">
        <v>1239</v>
      </c>
      <c r="Y95" s="1" t="s">
        <v>2553</v>
      </c>
      <c r="Z95" s="4">
        <v>3372</v>
      </c>
      <c r="AA95" s="2" t="s">
        <v>2550</v>
      </c>
      <c r="AB95" s="2" t="s">
        <v>1707</v>
      </c>
      <c r="AC95" s="2" t="s">
        <v>2547</v>
      </c>
      <c r="AD95" s="1" t="s">
        <v>1494</v>
      </c>
      <c r="AE95" s="2" t="s">
        <v>2143</v>
      </c>
      <c r="AF95" s="2"/>
      <c r="AG95" s="1" t="s">
        <v>2182</v>
      </c>
      <c r="AH95" s="2" t="s">
        <v>2547</v>
      </c>
      <c r="AI95" s="2" t="s">
        <v>2547</v>
      </c>
      <c r="AJ95" s="2"/>
      <c r="AK95" s="2"/>
      <c r="AL95" s="2"/>
      <c r="AM95" s="2"/>
    </row>
    <row r="96" spans="1:39" ht="12.75" outlineLevel="1">
      <c r="A96" s="2" t="s">
        <v>898</v>
      </c>
      <c r="B96" s="27" t="s">
        <v>3525</v>
      </c>
      <c r="C96" s="5" t="s">
        <v>2692</v>
      </c>
      <c r="D96" s="2">
        <f>COUNTIF(C:C,C96)</f>
        <v>11</v>
      </c>
      <c r="E96" s="34" t="s">
        <v>3600</v>
      </c>
      <c r="F96" s="35" t="s">
        <v>536</v>
      </c>
      <c r="G96" s="36" t="s">
        <v>114</v>
      </c>
      <c r="H96" s="36"/>
      <c r="I96" s="36"/>
      <c r="J96" s="36" t="s">
        <v>2546</v>
      </c>
      <c r="K96" s="36" t="s">
        <v>2547</v>
      </c>
      <c r="L96" s="37">
        <v>36867</v>
      </c>
      <c r="M96" s="35">
        <v>12</v>
      </c>
      <c r="N96" s="37">
        <v>39082</v>
      </c>
      <c r="O96" s="38">
        <v>2</v>
      </c>
      <c r="P96" s="39">
        <f t="shared" si="12"/>
        <v>39021</v>
      </c>
      <c r="Q96" s="36"/>
      <c r="R96" s="38">
        <v>12</v>
      </c>
      <c r="S96" s="36" t="s">
        <v>2547</v>
      </c>
      <c r="T96" s="39">
        <f t="shared" si="13"/>
        <v>39386</v>
      </c>
      <c r="U96" s="39">
        <f t="shared" si="14"/>
        <v>39447</v>
      </c>
      <c r="V96" s="38" t="s">
        <v>2548</v>
      </c>
      <c r="W96" s="35" t="s">
        <v>1706</v>
      </c>
      <c r="X96" s="36" t="s">
        <v>1239</v>
      </c>
      <c r="Y96" s="38" t="s">
        <v>2553</v>
      </c>
      <c r="Z96" s="54">
        <v>848</v>
      </c>
      <c r="AA96" s="36" t="s">
        <v>2550</v>
      </c>
      <c r="AB96" s="36" t="s">
        <v>1707</v>
      </c>
      <c r="AC96" s="36" t="s">
        <v>2547</v>
      </c>
      <c r="AD96" s="35" t="s">
        <v>1345</v>
      </c>
      <c r="AE96" s="35" t="s">
        <v>3795</v>
      </c>
      <c r="AF96" s="36"/>
      <c r="AG96" s="38" t="s">
        <v>2182</v>
      </c>
      <c r="AH96" s="36" t="s">
        <v>2547</v>
      </c>
      <c r="AI96" s="36" t="s">
        <v>2547</v>
      </c>
      <c r="AJ96" s="36"/>
      <c r="AK96" s="36"/>
      <c r="AL96" s="36"/>
      <c r="AM96" s="36"/>
    </row>
    <row r="97" spans="1:39" ht="12.75" outlineLevel="1">
      <c r="A97" s="2" t="s">
        <v>898</v>
      </c>
      <c r="B97" s="27" t="s">
        <v>3537</v>
      </c>
      <c r="C97" s="2" t="s">
        <v>1466</v>
      </c>
      <c r="D97" s="2">
        <f>COUNTIF(C:C,C97)</f>
        <v>1</v>
      </c>
      <c r="E97" s="30">
        <v>507</v>
      </c>
      <c r="F97" s="5" t="s">
        <v>855</v>
      </c>
      <c r="G97" s="2" t="s">
        <v>114</v>
      </c>
      <c r="H97" s="28"/>
      <c r="I97" s="2"/>
      <c r="J97" s="2" t="s">
        <v>2546</v>
      </c>
      <c r="K97" s="2" t="s">
        <v>2547</v>
      </c>
      <c r="L97" s="3">
        <v>36867</v>
      </c>
      <c r="M97" s="5">
        <v>12</v>
      </c>
      <c r="N97" s="3">
        <v>39082</v>
      </c>
      <c r="O97" s="1">
        <v>2</v>
      </c>
      <c r="P97" s="29">
        <f t="shared" si="12"/>
        <v>39021</v>
      </c>
      <c r="Q97" s="2"/>
      <c r="R97" s="1">
        <v>12</v>
      </c>
      <c r="S97" s="2" t="s">
        <v>2547</v>
      </c>
      <c r="T97" s="29">
        <f t="shared" si="13"/>
        <v>39386</v>
      </c>
      <c r="U97" s="29">
        <f t="shared" si="14"/>
        <v>39447</v>
      </c>
      <c r="V97" s="1" t="s">
        <v>2548</v>
      </c>
      <c r="W97" s="5" t="s">
        <v>1706</v>
      </c>
      <c r="X97" s="2" t="s">
        <v>1239</v>
      </c>
      <c r="Y97" s="1" t="s">
        <v>2553</v>
      </c>
      <c r="Z97" s="4">
        <v>848</v>
      </c>
      <c r="AA97" s="2" t="s">
        <v>2550</v>
      </c>
      <c r="AB97" s="2" t="s">
        <v>1707</v>
      </c>
      <c r="AC97" s="2" t="s">
        <v>2547</v>
      </c>
      <c r="AD97" s="5" t="s">
        <v>1345</v>
      </c>
      <c r="AE97" s="2" t="s">
        <v>2144</v>
      </c>
      <c r="AF97" s="2"/>
      <c r="AG97" s="1" t="s">
        <v>2182</v>
      </c>
      <c r="AH97" s="2" t="s">
        <v>2547</v>
      </c>
      <c r="AI97" s="2" t="s">
        <v>2547</v>
      </c>
      <c r="AJ97" s="2"/>
      <c r="AK97" s="2"/>
      <c r="AL97" s="2"/>
      <c r="AM97" s="2"/>
    </row>
    <row r="98" spans="1:39" s="43" customFormat="1" ht="12.75" outlineLevel="1">
      <c r="A98" s="2" t="s">
        <v>898</v>
      </c>
      <c r="B98" s="27" t="s">
        <v>3525</v>
      </c>
      <c r="C98" s="5" t="s">
        <v>2692</v>
      </c>
      <c r="D98" s="2">
        <f>COUNTIF(C:C,C98)</f>
        <v>11</v>
      </c>
      <c r="E98" s="34" t="s">
        <v>3601</v>
      </c>
      <c r="F98" s="35" t="s">
        <v>532</v>
      </c>
      <c r="G98" s="36" t="s">
        <v>114</v>
      </c>
      <c r="H98" s="36"/>
      <c r="I98" s="36"/>
      <c r="J98" s="36" t="s">
        <v>2546</v>
      </c>
      <c r="K98" s="36" t="s">
        <v>2547</v>
      </c>
      <c r="L98" s="37">
        <v>37962</v>
      </c>
      <c r="M98" s="35">
        <v>12</v>
      </c>
      <c r="N98" s="37">
        <v>39082</v>
      </c>
      <c r="O98" s="38">
        <v>2</v>
      </c>
      <c r="P98" s="39">
        <f t="shared" si="12"/>
        <v>39021</v>
      </c>
      <c r="Q98" s="36"/>
      <c r="R98" s="38">
        <v>12</v>
      </c>
      <c r="S98" s="36" t="s">
        <v>2547</v>
      </c>
      <c r="T98" s="39">
        <f t="shared" si="13"/>
        <v>39386</v>
      </c>
      <c r="U98" s="39">
        <f t="shared" si="14"/>
        <v>39447</v>
      </c>
      <c r="V98" s="39" t="s">
        <v>686</v>
      </c>
      <c r="W98" s="35" t="s">
        <v>1706</v>
      </c>
      <c r="X98" s="36" t="s">
        <v>1239</v>
      </c>
      <c r="Y98" s="38" t="s">
        <v>2553</v>
      </c>
      <c r="Z98" s="54">
        <v>1463</v>
      </c>
      <c r="AA98" s="36" t="s">
        <v>2550</v>
      </c>
      <c r="AB98" s="36" t="s">
        <v>1707</v>
      </c>
      <c r="AC98" s="36" t="s">
        <v>2547</v>
      </c>
      <c r="AD98" s="38" t="s">
        <v>1499</v>
      </c>
      <c r="AE98" s="35" t="s">
        <v>3791</v>
      </c>
      <c r="AF98" s="36"/>
      <c r="AG98" s="38" t="s">
        <v>2182</v>
      </c>
      <c r="AH98" s="36" t="s">
        <v>2547</v>
      </c>
      <c r="AI98" s="36" t="s">
        <v>2547</v>
      </c>
      <c r="AJ98" s="36"/>
      <c r="AK98" s="36"/>
      <c r="AL98" s="36"/>
      <c r="AM98" s="36"/>
    </row>
    <row r="99" spans="1:39" s="43" customFormat="1" ht="12.75" outlineLevel="1">
      <c r="A99" s="2" t="s">
        <v>898</v>
      </c>
      <c r="B99" s="27" t="s">
        <v>3538</v>
      </c>
      <c r="C99" s="2" t="s">
        <v>1462</v>
      </c>
      <c r="D99" s="2">
        <f>COUNTIF(C:C,C99)</f>
        <v>1</v>
      </c>
      <c r="E99" s="30">
        <v>514</v>
      </c>
      <c r="F99" s="5" t="s">
        <v>1294</v>
      </c>
      <c r="G99" s="2" t="s">
        <v>114</v>
      </c>
      <c r="H99" s="28"/>
      <c r="I99" s="2"/>
      <c r="J99" s="2" t="s">
        <v>2546</v>
      </c>
      <c r="K99" s="2" t="s">
        <v>2547</v>
      </c>
      <c r="L99" s="3">
        <v>37962</v>
      </c>
      <c r="M99" s="5">
        <v>12</v>
      </c>
      <c r="N99" s="3">
        <v>39082</v>
      </c>
      <c r="O99" s="1">
        <v>2</v>
      </c>
      <c r="P99" s="29">
        <f t="shared" si="12"/>
        <v>39021</v>
      </c>
      <c r="Q99" s="2"/>
      <c r="R99" s="1">
        <v>12</v>
      </c>
      <c r="S99" s="2" t="s">
        <v>2547</v>
      </c>
      <c r="T99" s="29">
        <f t="shared" si="13"/>
        <v>39386</v>
      </c>
      <c r="U99" s="29">
        <f t="shared" si="14"/>
        <v>39447</v>
      </c>
      <c r="V99" s="5" t="s">
        <v>686</v>
      </c>
      <c r="W99" s="5" t="s">
        <v>1706</v>
      </c>
      <c r="X99" s="2" t="s">
        <v>1239</v>
      </c>
      <c r="Y99" s="1" t="s">
        <v>2553</v>
      </c>
      <c r="Z99" s="4">
        <v>1463</v>
      </c>
      <c r="AA99" s="2" t="s">
        <v>2550</v>
      </c>
      <c r="AB99" s="2" t="s">
        <v>1707</v>
      </c>
      <c r="AC99" s="2" t="s">
        <v>2547</v>
      </c>
      <c r="AD99" s="1" t="s">
        <v>1499</v>
      </c>
      <c r="AE99" s="2" t="s">
        <v>3925</v>
      </c>
      <c r="AF99" s="2"/>
      <c r="AG99" s="1" t="s">
        <v>2182</v>
      </c>
      <c r="AH99" s="2" t="s">
        <v>2547</v>
      </c>
      <c r="AI99" s="2" t="s">
        <v>2547</v>
      </c>
      <c r="AJ99" s="2"/>
      <c r="AK99" s="2"/>
      <c r="AL99" s="2"/>
      <c r="AM99" s="2"/>
    </row>
    <row r="100" spans="1:39" ht="12.75" outlineLevel="1">
      <c r="A100" s="2" t="s">
        <v>898</v>
      </c>
      <c r="B100" s="27" t="s">
        <v>3525</v>
      </c>
      <c r="C100" s="5" t="s">
        <v>2888</v>
      </c>
      <c r="D100" s="2">
        <f>COUNTIF(C:C,C100)</f>
        <v>1</v>
      </c>
      <c r="E100" s="34">
        <v>90171</v>
      </c>
      <c r="F100" s="35" t="s">
        <v>1240</v>
      </c>
      <c r="G100" s="36" t="s">
        <v>114</v>
      </c>
      <c r="H100" s="36"/>
      <c r="I100" s="36"/>
      <c r="J100" s="36" t="s">
        <v>2546</v>
      </c>
      <c r="K100" s="36" t="s">
        <v>2547</v>
      </c>
      <c r="L100" s="37" t="s">
        <v>2547</v>
      </c>
      <c r="M100" s="37" t="s">
        <v>2547</v>
      </c>
      <c r="N100" s="37" t="s">
        <v>2547</v>
      </c>
      <c r="O100" s="37" t="s">
        <v>2547</v>
      </c>
      <c r="P100" s="37" t="s">
        <v>2547</v>
      </c>
      <c r="Q100" s="37" t="s">
        <v>2547</v>
      </c>
      <c r="R100" s="37" t="s">
        <v>2547</v>
      </c>
      <c r="S100" s="37" t="s">
        <v>2547</v>
      </c>
      <c r="T100" s="37" t="s">
        <v>2547</v>
      </c>
      <c r="U100" s="37" t="s">
        <v>2547</v>
      </c>
      <c r="V100" s="37" t="s">
        <v>2547</v>
      </c>
      <c r="W100" s="35" t="s">
        <v>1706</v>
      </c>
      <c r="X100" s="36" t="s">
        <v>1239</v>
      </c>
      <c r="Y100" s="38" t="s">
        <v>2553</v>
      </c>
      <c r="Z100" s="54">
        <v>5431.54</v>
      </c>
      <c r="AA100" s="36" t="s">
        <v>2550</v>
      </c>
      <c r="AB100" s="36" t="s">
        <v>2547</v>
      </c>
      <c r="AC100" s="36" t="s">
        <v>2547</v>
      </c>
      <c r="AD100" s="35" t="s">
        <v>1343</v>
      </c>
      <c r="AE100" s="35" t="s">
        <v>2003</v>
      </c>
      <c r="AF100" s="36"/>
      <c r="AG100" s="38" t="s">
        <v>2182</v>
      </c>
      <c r="AH100" s="36" t="s">
        <v>497</v>
      </c>
      <c r="AI100" s="36" t="s">
        <v>321</v>
      </c>
      <c r="AJ100" s="36"/>
      <c r="AK100" s="36"/>
      <c r="AL100" s="36"/>
      <c r="AM100" s="36"/>
    </row>
    <row r="101" spans="1:39" s="43" customFormat="1" ht="12.75" outlineLevel="1">
      <c r="A101" s="2" t="s">
        <v>898</v>
      </c>
      <c r="B101" s="27" t="s">
        <v>3525</v>
      </c>
      <c r="C101" s="5" t="s">
        <v>2692</v>
      </c>
      <c r="D101" s="2">
        <f>COUNTIF(C:C,C101)</f>
        <v>11</v>
      </c>
      <c r="E101" s="34" t="s">
        <v>3602</v>
      </c>
      <c r="F101" s="35" t="s">
        <v>493</v>
      </c>
      <c r="G101" s="36" t="s">
        <v>114</v>
      </c>
      <c r="H101" s="36"/>
      <c r="I101" s="36"/>
      <c r="J101" s="36" t="s">
        <v>2546</v>
      </c>
      <c r="K101" s="36" t="s">
        <v>2547</v>
      </c>
      <c r="L101" s="37">
        <v>36867</v>
      </c>
      <c r="M101" s="35">
        <v>12</v>
      </c>
      <c r="N101" s="37">
        <v>39082</v>
      </c>
      <c r="O101" s="38">
        <v>2</v>
      </c>
      <c r="P101" s="39">
        <f>IF(OR(N101="?",(O101="?")),"?",DATE(YEAR(N101),MONTH(N101)-(O101),DAY(N101)))</f>
        <v>39021</v>
      </c>
      <c r="Q101" s="36"/>
      <c r="R101" s="38">
        <v>12</v>
      </c>
      <c r="S101" s="36" t="s">
        <v>2547</v>
      </c>
      <c r="T101" s="39">
        <f>IF(OR(O101="?",(U101="?")),"?",DATE(YEAR(U101),MONTH(U101)-(O101),DAY(U101)))</f>
        <v>39386</v>
      </c>
      <c r="U101" s="39">
        <f>IF(R101&lt;250,DATE(YEAR(N101),MONTH(N101)+(R101),DAY(N101)),IF(R101="Nvt",DATE(YEAR(N101),MONTH(N101),DAY(N101)),"?"))</f>
        <v>39447</v>
      </c>
      <c r="V101" s="38" t="s">
        <v>2548</v>
      </c>
      <c r="W101" s="35" t="s">
        <v>1706</v>
      </c>
      <c r="X101" s="36" t="s">
        <v>1239</v>
      </c>
      <c r="Y101" s="38" t="s">
        <v>2553</v>
      </c>
      <c r="Z101" s="54">
        <v>237</v>
      </c>
      <c r="AA101" s="36" t="s">
        <v>2550</v>
      </c>
      <c r="AB101" s="36" t="s">
        <v>1707</v>
      </c>
      <c r="AC101" s="36" t="s">
        <v>2547</v>
      </c>
      <c r="AD101" s="35" t="s">
        <v>2199</v>
      </c>
      <c r="AE101" s="35" t="s">
        <v>3799</v>
      </c>
      <c r="AF101" s="36"/>
      <c r="AG101" s="38" t="s">
        <v>2182</v>
      </c>
      <c r="AH101" s="36" t="s">
        <v>2547</v>
      </c>
      <c r="AI101" s="36" t="s">
        <v>2547</v>
      </c>
      <c r="AJ101" s="36"/>
      <c r="AK101" s="36"/>
      <c r="AL101" s="36"/>
      <c r="AM101" s="36"/>
    </row>
    <row r="102" spans="1:39" ht="12.75" outlineLevel="1">
      <c r="A102" s="2" t="s">
        <v>898</v>
      </c>
      <c r="B102" s="27" t="s">
        <v>3539</v>
      </c>
      <c r="C102" s="2" t="s">
        <v>3381</v>
      </c>
      <c r="D102" s="2">
        <f>COUNTIF(C:C,C102)</f>
        <v>1</v>
      </c>
      <c r="E102" s="30">
        <v>513</v>
      </c>
      <c r="F102" s="5" t="s">
        <v>851</v>
      </c>
      <c r="G102" s="2" t="s">
        <v>114</v>
      </c>
      <c r="H102" s="28"/>
      <c r="I102" s="2"/>
      <c r="J102" s="2" t="s">
        <v>2546</v>
      </c>
      <c r="K102" s="2" t="s">
        <v>2547</v>
      </c>
      <c r="L102" s="3">
        <v>36867</v>
      </c>
      <c r="M102" s="5">
        <v>12</v>
      </c>
      <c r="N102" s="3">
        <v>39082</v>
      </c>
      <c r="O102" s="1">
        <v>2</v>
      </c>
      <c r="P102" s="29">
        <f>IF(OR(N102="?",(O102="?")),"?",DATE(YEAR(N102),MONTH(N102)-(O102),DAY(N102)))</f>
        <v>39021</v>
      </c>
      <c r="Q102" s="2"/>
      <c r="R102" s="1">
        <v>12</v>
      </c>
      <c r="S102" s="2" t="s">
        <v>2547</v>
      </c>
      <c r="T102" s="29">
        <f>IF(OR(O102="?",(U102="?")),"?",DATE(YEAR(U102),MONTH(U102)-(O102),DAY(U102)))</f>
        <v>39386</v>
      </c>
      <c r="U102" s="29">
        <f>IF(R102&lt;250,DATE(YEAR(N102),MONTH(N102)+(R102),DAY(N102)),IF(R102="Nvt",DATE(YEAR(N102),MONTH(N102),DAY(N102)),"?"))</f>
        <v>39447</v>
      </c>
      <c r="V102" s="1" t="s">
        <v>2548</v>
      </c>
      <c r="W102" s="5" t="s">
        <v>1706</v>
      </c>
      <c r="X102" s="2" t="s">
        <v>1239</v>
      </c>
      <c r="Y102" s="1" t="s">
        <v>2553</v>
      </c>
      <c r="Z102" s="4">
        <v>237</v>
      </c>
      <c r="AA102" s="2" t="s">
        <v>2550</v>
      </c>
      <c r="AB102" s="2" t="s">
        <v>1707</v>
      </c>
      <c r="AC102" s="2" t="s">
        <v>2547</v>
      </c>
      <c r="AD102" s="5" t="s">
        <v>2199</v>
      </c>
      <c r="AE102" s="2" t="s">
        <v>2271</v>
      </c>
      <c r="AF102" s="2"/>
      <c r="AG102" s="1" t="s">
        <v>2182</v>
      </c>
      <c r="AH102" s="2" t="s">
        <v>2547</v>
      </c>
      <c r="AI102" s="2" t="s">
        <v>2547</v>
      </c>
      <c r="AJ102" s="2"/>
      <c r="AK102" s="2"/>
      <c r="AL102" s="2"/>
      <c r="AM102" s="2"/>
    </row>
    <row r="103" spans="1:39" ht="12.75">
      <c r="A103" s="2" t="s">
        <v>898</v>
      </c>
      <c r="B103" s="27" t="s">
        <v>3540</v>
      </c>
      <c r="C103" s="2" t="s">
        <v>3007</v>
      </c>
      <c r="D103" s="2">
        <f>COUNTIF(C:C,C103)</f>
        <v>1</v>
      </c>
      <c r="E103" s="30">
        <v>8225</v>
      </c>
      <c r="F103" s="5" t="s">
        <v>2849</v>
      </c>
      <c r="G103" s="2" t="s">
        <v>121</v>
      </c>
      <c r="H103" s="28"/>
      <c r="I103" s="2"/>
      <c r="J103" s="2" t="s">
        <v>2546</v>
      </c>
      <c r="K103" s="3">
        <v>38756</v>
      </c>
      <c r="L103" s="3">
        <v>38756</v>
      </c>
      <c r="M103" s="28" t="s">
        <v>2547</v>
      </c>
      <c r="N103" s="2" t="s">
        <v>2547</v>
      </c>
      <c r="O103" s="2" t="s">
        <v>2547</v>
      </c>
      <c r="P103" s="29" t="str">
        <f>IF(OR(N103="?",(O103="?")),"?",DATE(YEAR(N103),MONTH(N103)-(O103),DAY(N103)))</f>
        <v>?</v>
      </c>
      <c r="Q103" s="2" t="s">
        <v>2547</v>
      </c>
      <c r="R103" s="2" t="s">
        <v>2547</v>
      </c>
      <c r="S103" s="2" t="s">
        <v>2547</v>
      </c>
      <c r="T103" s="29" t="str">
        <f>IF(OR(O103="?",(U103="?")),"?",DATE(YEAR(U103),MONTH(U103)-(O103),DAY(U103)))</f>
        <v>?</v>
      </c>
      <c r="U103" s="29" t="str">
        <f>IF(R103&lt;250,DATE(YEAR(N103),MONTH(N103)+(R103),DAY(N103)),IF(R103="Nvt",DATE(YEAR(N103),MONTH(N103),DAY(N103)),"?"))</f>
        <v>?</v>
      </c>
      <c r="V103" s="1" t="s">
        <v>2548</v>
      </c>
      <c r="W103" s="5" t="s">
        <v>1415</v>
      </c>
      <c r="X103" s="2" t="s">
        <v>1419</v>
      </c>
      <c r="Y103" s="2" t="s">
        <v>1416</v>
      </c>
      <c r="Z103" s="4">
        <v>1275</v>
      </c>
      <c r="AA103" s="2" t="s">
        <v>2550</v>
      </c>
      <c r="AB103" s="2" t="s">
        <v>1418</v>
      </c>
      <c r="AC103" s="2" t="s">
        <v>1417</v>
      </c>
      <c r="AD103" s="1" t="s">
        <v>1498</v>
      </c>
      <c r="AE103" s="2" t="s">
        <v>2547</v>
      </c>
      <c r="AF103" s="2" t="s">
        <v>2985</v>
      </c>
      <c r="AG103" s="1" t="s">
        <v>3274</v>
      </c>
      <c r="AH103" s="2" t="s">
        <v>2547</v>
      </c>
      <c r="AI103" s="2" t="s">
        <v>2547</v>
      </c>
      <c r="AJ103" s="2"/>
      <c r="AK103" s="2"/>
      <c r="AL103" s="2"/>
      <c r="AM103" s="2"/>
    </row>
    <row r="104" spans="1:39" ht="12.75">
      <c r="A104" s="2" t="s">
        <v>898</v>
      </c>
      <c r="B104" s="27" t="s">
        <v>964</v>
      </c>
      <c r="C104" s="2" t="s">
        <v>2156</v>
      </c>
      <c r="D104" s="2">
        <f>COUNTIF(C:C,C104)</f>
        <v>1</v>
      </c>
      <c r="E104" s="22" t="s">
        <v>3603</v>
      </c>
      <c r="F104" s="2" t="s">
        <v>2157</v>
      </c>
      <c r="G104" s="2" t="s">
        <v>119</v>
      </c>
      <c r="H104" s="28"/>
      <c r="I104" s="2"/>
      <c r="J104" s="2" t="s">
        <v>150</v>
      </c>
      <c r="K104" s="3">
        <v>39653</v>
      </c>
      <c r="L104" s="3">
        <v>39646</v>
      </c>
      <c r="M104" s="28">
        <v>36</v>
      </c>
      <c r="N104" s="3">
        <v>39646</v>
      </c>
      <c r="O104" s="2" t="s">
        <v>2547</v>
      </c>
      <c r="P104" s="29" t="str">
        <f>IF(OR(N104="?",(O104="?")),"?",DATE(YEAR(N104),MONTH(N104)-(O104),DAY(N104)))</f>
        <v>?</v>
      </c>
      <c r="Q104" s="2" t="s">
        <v>2547</v>
      </c>
      <c r="R104" s="2" t="s">
        <v>2547</v>
      </c>
      <c r="S104" s="2" t="s">
        <v>2547</v>
      </c>
      <c r="T104" s="29" t="str">
        <f>IF(OR(O104="?",(U104="?")),"?",DATE(YEAR(U104),MONTH(U104)-(O104),DAY(U104)))</f>
        <v>?</v>
      </c>
      <c r="U104" s="29" t="str">
        <f>IF(R104&lt;250,DATE(YEAR(N104),MONTH(N104)+(R104),DAY(N104)),IF(R104="Nvt",DATE(YEAR(N104),MONTH(N104),DAY(N104)),"?"))</f>
        <v>?</v>
      </c>
      <c r="V104" s="1" t="s">
        <v>2548</v>
      </c>
      <c r="W104" s="2" t="s">
        <v>2158</v>
      </c>
      <c r="X104" s="2" t="s">
        <v>2159</v>
      </c>
      <c r="Y104" s="2" t="s">
        <v>2160</v>
      </c>
      <c r="Z104" s="4">
        <v>3055.75</v>
      </c>
      <c r="AA104" s="2" t="s">
        <v>2550</v>
      </c>
      <c r="AB104" s="2" t="s">
        <v>1346</v>
      </c>
      <c r="AC104" s="2" t="s">
        <v>722</v>
      </c>
      <c r="AD104" s="5" t="s">
        <v>2200</v>
      </c>
      <c r="AE104" s="2" t="s">
        <v>723</v>
      </c>
      <c r="AF104" s="2" t="s">
        <v>2985</v>
      </c>
      <c r="AG104" s="2" t="s">
        <v>724</v>
      </c>
      <c r="AH104" s="2" t="s">
        <v>2547</v>
      </c>
      <c r="AI104" s="2" t="s">
        <v>2547</v>
      </c>
      <c r="AJ104" s="2"/>
      <c r="AK104" s="2"/>
      <c r="AL104" s="14"/>
      <c r="AM104" s="14"/>
    </row>
    <row r="105" spans="1:39" ht="12.75">
      <c r="A105" s="5"/>
      <c r="B105" s="27" t="s">
        <v>3541</v>
      </c>
      <c r="C105" s="14" t="s">
        <v>1030</v>
      </c>
      <c r="D105" s="14"/>
      <c r="E105" s="21"/>
      <c r="F105" s="14"/>
      <c r="G105" s="17"/>
      <c r="H105" s="17"/>
      <c r="I105" s="14"/>
      <c r="J105" s="5" t="s">
        <v>1538</v>
      </c>
      <c r="K105" s="14"/>
      <c r="L105" s="31">
        <v>39600</v>
      </c>
      <c r="M105" s="17">
        <v>55</v>
      </c>
      <c r="N105" s="31">
        <v>41274</v>
      </c>
      <c r="O105" s="14">
        <v>2</v>
      </c>
      <c r="P105" s="31">
        <v>41213</v>
      </c>
      <c r="Q105" s="14"/>
      <c r="R105" s="14"/>
      <c r="S105" s="14"/>
      <c r="T105" s="14"/>
      <c r="U105" s="14"/>
      <c r="V105" s="5" t="s">
        <v>2548</v>
      </c>
      <c r="W105" s="16" t="s">
        <v>1539</v>
      </c>
      <c r="X105" s="14"/>
      <c r="Y105" s="14"/>
      <c r="Z105" s="18"/>
      <c r="AA105" s="14"/>
      <c r="AB105" s="14"/>
      <c r="AC105" s="14"/>
      <c r="AD105" s="14"/>
      <c r="AE105" s="14"/>
      <c r="AF105" s="14"/>
      <c r="AG105" s="14"/>
      <c r="AH105" s="14"/>
      <c r="AI105" s="14"/>
      <c r="AJ105" s="14"/>
      <c r="AK105" s="14"/>
      <c r="AL105" s="14"/>
      <c r="AM105" s="14"/>
    </row>
    <row r="106" spans="1:39" ht="12.75">
      <c r="A106" s="2" t="s">
        <v>898</v>
      </c>
      <c r="B106" s="27" t="s">
        <v>3542</v>
      </c>
      <c r="C106" s="5" t="s">
        <v>788</v>
      </c>
      <c r="D106" s="2">
        <f>COUNTIF(C:C,C106)</f>
        <v>1</v>
      </c>
      <c r="E106" s="30" t="s">
        <v>3604</v>
      </c>
      <c r="F106" s="5" t="s">
        <v>716</v>
      </c>
      <c r="G106" s="2" t="s">
        <v>114</v>
      </c>
      <c r="H106" s="2"/>
      <c r="I106" s="2"/>
      <c r="J106" s="2" t="s">
        <v>2546</v>
      </c>
      <c r="K106" s="3">
        <v>37645</v>
      </c>
      <c r="L106" s="3">
        <v>37645</v>
      </c>
      <c r="M106" s="28">
        <f>(YEAR(N106)-YEAR(L106))*12+MONTH(N106)-MONTH(L106)</f>
        <v>11</v>
      </c>
      <c r="N106" s="3">
        <v>37986</v>
      </c>
      <c r="O106" s="2" t="s">
        <v>2547</v>
      </c>
      <c r="P106" s="29" t="str">
        <f>IF(OR(N106="?",(O106="?")),"?",DATE(YEAR(N106),MONTH(N106)-(O106),DAY(N106)))</f>
        <v>?</v>
      </c>
      <c r="Q106" s="2"/>
      <c r="R106" s="2" t="s">
        <v>2547</v>
      </c>
      <c r="S106" s="2" t="s">
        <v>2547</v>
      </c>
      <c r="T106" s="29" t="str">
        <f>IF(OR(O106="?",(U106="?")),"?",DATE(YEAR(U106),MONTH(U106)-(O106),DAY(U106)))</f>
        <v>?</v>
      </c>
      <c r="U106" s="29" t="str">
        <f>IF(R106&lt;250,DATE(YEAR(N106),MONTH(N106)+(R106),DAY(N106)),IF(R106="Nvt",DATE(YEAR(N106),MONTH(N106),DAY(N106)),"?"))</f>
        <v>?</v>
      </c>
      <c r="V106" s="1" t="s">
        <v>2548</v>
      </c>
      <c r="W106" s="5" t="s">
        <v>1144</v>
      </c>
      <c r="X106" s="2" t="s">
        <v>1145</v>
      </c>
      <c r="Y106" s="1" t="s">
        <v>1778</v>
      </c>
      <c r="Z106" s="4">
        <v>334.29</v>
      </c>
      <c r="AA106" s="2" t="s">
        <v>2550</v>
      </c>
      <c r="AB106" s="2" t="s">
        <v>1142</v>
      </c>
      <c r="AC106" s="2" t="s">
        <v>2547</v>
      </c>
      <c r="AD106" s="1">
        <v>79440</v>
      </c>
      <c r="AE106" s="2" t="s">
        <v>1143</v>
      </c>
      <c r="AF106" s="2" t="s">
        <v>2985</v>
      </c>
      <c r="AG106" s="1" t="s">
        <v>2186</v>
      </c>
      <c r="AH106" s="2" t="s">
        <v>1733</v>
      </c>
      <c r="AI106" s="2" t="s">
        <v>2547</v>
      </c>
      <c r="AJ106" s="2"/>
      <c r="AK106" s="2"/>
      <c r="AL106" s="2"/>
      <c r="AM106" s="2"/>
    </row>
    <row r="107" spans="1:39" ht="12.75">
      <c r="A107" s="13" t="s">
        <v>1100</v>
      </c>
      <c r="B107" s="27"/>
      <c r="C107" s="5"/>
      <c r="D107" s="5"/>
      <c r="E107" s="30"/>
      <c r="F107" s="5"/>
      <c r="G107" s="2"/>
      <c r="H107" s="2"/>
      <c r="I107" s="2"/>
      <c r="J107" s="13"/>
      <c r="K107" s="3"/>
      <c r="L107" s="3"/>
      <c r="M107" s="28"/>
      <c r="N107" s="3"/>
      <c r="O107" s="2"/>
      <c r="P107" s="29"/>
      <c r="Q107" s="2"/>
      <c r="R107" s="2"/>
      <c r="S107" s="2"/>
      <c r="T107" s="29"/>
      <c r="U107" s="29"/>
      <c r="V107" s="1"/>
      <c r="W107" s="5"/>
      <c r="X107" s="2"/>
      <c r="Y107" s="1"/>
      <c r="Z107" s="4"/>
      <c r="AA107" s="2"/>
      <c r="AB107" s="2"/>
      <c r="AC107" s="2"/>
      <c r="AD107" s="1"/>
      <c r="AE107" s="2"/>
      <c r="AF107" s="2"/>
      <c r="AG107" s="1"/>
      <c r="AH107" s="2"/>
      <c r="AI107" s="2"/>
      <c r="AJ107" s="2"/>
      <c r="AK107" s="2"/>
      <c r="AL107" s="2"/>
      <c r="AM107" s="2"/>
    </row>
    <row r="108" spans="1:39" s="43" customFormat="1" ht="12.75" outlineLevel="1">
      <c r="A108" s="2" t="s">
        <v>898</v>
      </c>
      <c r="B108" s="27" t="s">
        <v>3543</v>
      </c>
      <c r="C108" s="14" t="s">
        <v>1125</v>
      </c>
      <c r="D108" s="2">
        <f>COUNTIF(C:C,C108)</f>
        <v>1</v>
      </c>
      <c r="E108" s="21" t="s">
        <v>3605</v>
      </c>
      <c r="F108" s="14" t="s">
        <v>1126</v>
      </c>
      <c r="G108" s="33" t="s">
        <v>114</v>
      </c>
      <c r="H108" s="28"/>
      <c r="I108" s="2"/>
      <c r="J108" s="2" t="s">
        <v>2546</v>
      </c>
      <c r="K108" s="31">
        <v>39729</v>
      </c>
      <c r="L108" s="31">
        <v>39729</v>
      </c>
      <c r="M108" s="17">
        <v>12</v>
      </c>
      <c r="N108" s="31">
        <v>39813</v>
      </c>
      <c r="O108" s="14" t="s">
        <v>2547</v>
      </c>
      <c r="P108" s="29" t="str">
        <f>IF(OR(N108="?",(O108="?")),"?",DATE(YEAR(N108),MONTH(N108)-(O108),DAY(N108)))</f>
        <v>?</v>
      </c>
      <c r="Q108" s="2" t="s">
        <v>2985</v>
      </c>
      <c r="R108" s="14">
        <v>12</v>
      </c>
      <c r="S108" s="14" t="s">
        <v>2547</v>
      </c>
      <c r="T108" s="29" t="str">
        <f>IF(OR(O108="?",(U108="?")),"?",DATE(YEAR(U108),MONTH(U108)-(O108),DAY(U108)))</f>
        <v>?</v>
      </c>
      <c r="U108" s="29">
        <f>IF(R108&lt;250,DATE(YEAR(N108),MONTH(N108)+(R108),DAY(N108)),IF(R108="Nvt",DATE(YEAR(N108),MONTH(N108),DAY(N108)),"?"))</f>
        <v>40178</v>
      </c>
      <c r="V108" s="1" t="s">
        <v>2548</v>
      </c>
      <c r="W108" s="1" t="s">
        <v>2791</v>
      </c>
      <c r="X108" s="14" t="s">
        <v>1127</v>
      </c>
      <c r="Y108" s="14" t="s">
        <v>1384</v>
      </c>
      <c r="Z108" s="18">
        <v>507</v>
      </c>
      <c r="AA108" s="14" t="s">
        <v>2550</v>
      </c>
      <c r="AB108" s="14" t="s">
        <v>1128</v>
      </c>
      <c r="AC108" s="14" t="s">
        <v>2547</v>
      </c>
      <c r="AD108" s="14" t="s">
        <v>1507</v>
      </c>
      <c r="AE108" s="2" t="s">
        <v>720</v>
      </c>
      <c r="AF108" s="2" t="s">
        <v>2985</v>
      </c>
      <c r="AG108" s="1" t="s">
        <v>1661</v>
      </c>
      <c r="AH108" s="14" t="s">
        <v>1288</v>
      </c>
      <c r="AI108" s="14" t="s">
        <v>1701</v>
      </c>
      <c r="AJ108" s="14"/>
      <c r="AK108" s="14"/>
      <c r="AL108" s="2"/>
      <c r="AM108" s="2"/>
    </row>
    <row r="109" spans="1:39" s="43" customFormat="1" ht="12.75" outlineLevel="1">
      <c r="A109" s="14" t="s">
        <v>898</v>
      </c>
      <c r="B109" s="27" t="s">
        <v>3544</v>
      </c>
      <c r="C109" s="2" t="s">
        <v>507</v>
      </c>
      <c r="D109" s="2">
        <f>COUNTIF(C:C,C109)</f>
        <v>1</v>
      </c>
      <c r="E109" s="22">
        <v>947155</v>
      </c>
      <c r="F109" s="2" t="s">
        <v>325</v>
      </c>
      <c r="G109" s="33" t="s">
        <v>105</v>
      </c>
      <c r="H109" s="2"/>
      <c r="I109" s="2"/>
      <c r="J109" s="2" t="s">
        <v>2546</v>
      </c>
      <c r="K109" s="2" t="s">
        <v>57</v>
      </c>
      <c r="L109" s="2" t="s">
        <v>57</v>
      </c>
      <c r="M109" s="2" t="s">
        <v>57</v>
      </c>
      <c r="N109" s="2" t="s">
        <v>57</v>
      </c>
      <c r="O109" s="2" t="s">
        <v>57</v>
      </c>
      <c r="P109" s="2" t="s">
        <v>57</v>
      </c>
      <c r="Q109" s="2" t="s">
        <v>57</v>
      </c>
      <c r="R109" s="2" t="s">
        <v>57</v>
      </c>
      <c r="S109" s="2" t="s">
        <v>57</v>
      </c>
      <c r="T109" s="2" t="s">
        <v>57</v>
      </c>
      <c r="U109" s="2" t="s">
        <v>57</v>
      </c>
      <c r="V109" s="2" t="s">
        <v>57</v>
      </c>
      <c r="W109" s="2" t="s">
        <v>2791</v>
      </c>
      <c r="X109" s="2" t="s">
        <v>57</v>
      </c>
      <c r="Y109" s="2" t="s">
        <v>57</v>
      </c>
      <c r="Z109" s="4" t="s">
        <v>57</v>
      </c>
      <c r="AA109" s="2" t="s">
        <v>57</v>
      </c>
      <c r="AB109" s="2" t="s">
        <v>57</v>
      </c>
      <c r="AC109" s="2" t="s">
        <v>57</v>
      </c>
      <c r="AD109" s="2" t="s">
        <v>57</v>
      </c>
      <c r="AE109" s="2" t="s">
        <v>57</v>
      </c>
      <c r="AF109" s="2"/>
      <c r="AG109" s="2" t="s">
        <v>57</v>
      </c>
      <c r="AH109" s="2" t="s">
        <v>57</v>
      </c>
      <c r="AI109" s="2" t="s">
        <v>57</v>
      </c>
      <c r="AJ109" s="2"/>
      <c r="AK109" s="2"/>
      <c r="AL109" s="2"/>
      <c r="AM109" s="2"/>
    </row>
    <row r="110" spans="1:39" s="43" customFormat="1" ht="12.75" outlineLevel="1">
      <c r="A110" s="2" t="s">
        <v>898</v>
      </c>
      <c r="B110" s="27" t="s">
        <v>3545</v>
      </c>
      <c r="C110" s="2" t="s">
        <v>3747</v>
      </c>
      <c r="D110" s="2">
        <f>COUNTIF(C:C,C110)</f>
        <v>1</v>
      </c>
      <c r="E110" s="30" t="s">
        <v>3606</v>
      </c>
      <c r="F110" s="5" t="s">
        <v>1215</v>
      </c>
      <c r="G110" s="33" t="s">
        <v>114</v>
      </c>
      <c r="H110" s="2"/>
      <c r="I110" s="2"/>
      <c r="J110" s="5" t="s">
        <v>150</v>
      </c>
      <c r="K110" s="3">
        <v>33694</v>
      </c>
      <c r="L110" s="3">
        <v>33689</v>
      </c>
      <c r="M110" s="28">
        <v>12</v>
      </c>
      <c r="N110" s="3">
        <v>33689</v>
      </c>
      <c r="O110" s="2">
        <v>3</v>
      </c>
      <c r="P110" s="29">
        <f>IF(OR(N110="?",(O110="?")),"?",DATE(YEAR(N110),MONTH(N110)-(O110),DAY(N110)))</f>
        <v>33598</v>
      </c>
      <c r="Q110" s="2" t="s">
        <v>2985</v>
      </c>
      <c r="R110" s="2">
        <v>12</v>
      </c>
      <c r="S110" s="2" t="s">
        <v>2547</v>
      </c>
      <c r="T110" s="29">
        <f>IF(OR(O110="?",(U110="?")),"?",DATE(YEAR(U110),MONTH(U110)-(O110),DAY(U110)))</f>
        <v>33964</v>
      </c>
      <c r="U110" s="29">
        <f>IF(R110&lt;250,DATE(YEAR(N110),MONTH(N110)+(R110),DAY(N110)),IF(R110="Nvt",DATE(YEAR(N110),MONTH(N110),DAY(N110)),"?"))</f>
        <v>34054</v>
      </c>
      <c r="V110" s="5" t="s">
        <v>686</v>
      </c>
      <c r="W110" s="1" t="s">
        <v>2791</v>
      </c>
      <c r="X110" s="2" t="s">
        <v>223</v>
      </c>
      <c r="Y110" s="1" t="s">
        <v>1778</v>
      </c>
      <c r="Z110" s="4">
        <v>1005.62</v>
      </c>
      <c r="AA110" s="2" t="s">
        <v>2550</v>
      </c>
      <c r="AB110" s="2" t="s">
        <v>921</v>
      </c>
      <c r="AC110" s="2" t="s">
        <v>922</v>
      </c>
      <c r="AD110" s="1" t="s">
        <v>1499</v>
      </c>
      <c r="AE110" s="2" t="s">
        <v>720</v>
      </c>
      <c r="AF110" s="2" t="s">
        <v>2985</v>
      </c>
      <c r="AG110" s="1" t="s">
        <v>1661</v>
      </c>
      <c r="AH110" s="2" t="s">
        <v>1288</v>
      </c>
      <c r="AI110" s="2" t="s">
        <v>2547</v>
      </c>
      <c r="AJ110" s="2"/>
      <c r="AK110" s="2"/>
      <c r="AL110" s="2"/>
      <c r="AM110" s="2"/>
    </row>
    <row r="111" spans="1:39" s="43" customFormat="1" ht="12.75" outlineLevel="1">
      <c r="A111" s="2" t="s">
        <v>898</v>
      </c>
      <c r="B111" s="27" t="s">
        <v>2547</v>
      </c>
      <c r="C111" s="2" t="s">
        <v>796</v>
      </c>
      <c r="D111" s="2">
        <f>COUNTIF(C:C,C111)</f>
        <v>1</v>
      </c>
      <c r="E111" s="21" t="s">
        <v>3607</v>
      </c>
      <c r="F111" s="14" t="s">
        <v>1091</v>
      </c>
      <c r="G111" s="33" t="s">
        <v>114</v>
      </c>
      <c r="H111" s="2"/>
      <c r="I111" s="2"/>
      <c r="J111" s="2" t="s">
        <v>2546</v>
      </c>
      <c r="K111" s="31">
        <v>39087</v>
      </c>
      <c r="L111" s="31">
        <v>39083</v>
      </c>
      <c r="M111" s="17">
        <v>12</v>
      </c>
      <c r="N111" s="31">
        <v>39447</v>
      </c>
      <c r="O111" s="14" t="s">
        <v>2547</v>
      </c>
      <c r="P111" s="29" t="str">
        <f>IF(OR(N111="?",(O111="?")),"?",DATE(YEAR(N111),MONTH(N111)-(O111),DAY(N111)))</f>
        <v>?</v>
      </c>
      <c r="Q111" s="2" t="s">
        <v>2985</v>
      </c>
      <c r="R111" s="14">
        <v>12</v>
      </c>
      <c r="S111" s="14" t="s">
        <v>2547</v>
      </c>
      <c r="T111" s="29" t="str">
        <f>IF(OR(O111="?",(U111="?")),"?",DATE(YEAR(U111),MONTH(U111)-(O111),DAY(U111)))</f>
        <v>?</v>
      </c>
      <c r="U111" s="29">
        <f>IF(R111&lt;250,DATE(YEAR(N111),MONTH(N111)+(R111),DAY(N111)),IF(R111="Nvt",DATE(YEAR(N111),MONTH(N111),DAY(N111)),"?"))</f>
        <v>39813</v>
      </c>
      <c r="V111" s="1" t="s">
        <v>2548</v>
      </c>
      <c r="W111" s="1" t="s">
        <v>2791</v>
      </c>
      <c r="X111" s="14" t="s">
        <v>1127</v>
      </c>
      <c r="Y111" s="14" t="s">
        <v>1384</v>
      </c>
      <c r="Z111" s="18">
        <v>493</v>
      </c>
      <c r="AA111" s="14" t="s">
        <v>2550</v>
      </c>
      <c r="AB111" s="14" t="s">
        <v>1357</v>
      </c>
      <c r="AC111" s="14" t="s">
        <v>2547</v>
      </c>
      <c r="AD111" s="2" t="s">
        <v>1343</v>
      </c>
      <c r="AE111" s="2" t="s">
        <v>720</v>
      </c>
      <c r="AF111" s="2" t="s">
        <v>2985</v>
      </c>
      <c r="AG111" s="1" t="s">
        <v>1661</v>
      </c>
      <c r="AH111" s="14" t="s">
        <v>1288</v>
      </c>
      <c r="AI111" s="14" t="s">
        <v>2547</v>
      </c>
      <c r="AJ111" s="14"/>
      <c r="AK111" s="14"/>
      <c r="AL111" s="14"/>
      <c r="AM111" s="14"/>
    </row>
    <row r="112" spans="1:39" s="53" customFormat="1" ht="12.75" outlineLevel="1">
      <c r="A112" s="2"/>
      <c r="B112" s="27" t="s">
        <v>3546</v>
      </c>
      <c r="C112" s="5" t="s">
        <v>506</v>
      </c>
      <c r="D112" s="5"/>
      <c r="E112" s="30"/>
      <c r="F112" s="5" t="s">
        <v>783</v>
      </c>
      <c r="G112" s="33" t="s">
        <v>105</v>
      </c>
      <c r="H112" s="2"/>
      <c r="I112" s="5"/>
      <c r="J112" s="2" t="s">
        <v>783</v>
      </c>
      <c r="K112" s="5" t="s">
        <v>783</v>
      </c>
      <c r="L112" s="5" t="s">
        <v>783</v>
      </c>
      <c r="M112" s="5" t="s">
        <v>783</v>
      </c>
      <c r="N112" s="5" t="s">
        <v>783</v>
      </c>
      <c r="O112" s="5" t="s">
        <v>783</v>
      </c>
      <c r="P112" s="5" t="s">
        <v>783</v>
      </c>
      <c r="Q112" s="5" t="s">
        <v>783</v>
      </c>
      <c r="R112" s="5" t="s">
        <v>783</v>
      </c>
      <c r="S112" s="5" t="s">
        <v>783</v>
      </c>
      <c r="T112" s="5" t="s">
        <v>783</v>
      </c>
      <c r="U112" s="5" t="s">
        <v>783</v>
      </c>
      <c r="V112" s="5" t="s">
        <v>783</v>
      </c>
      <c r="W112" s="5" t="s">
        <v>2791</v>
      </c>
      <c r="X112" s="5" t="s">
        <v>783</v>
      </c>
      <c r="Y112" s="5" t="s">
        <v>783</v>
      </c>
      <c r="Z112" s="4" t="s">
        <v>783</v>
      </c>
      <c r="AA112" s="5" t="s">
        <v>783</v>
      </c>
      <c r="AB112" s="5" t="s">
        <v>783</v>
      </c>
      <c r="AC112" s="5" t="s">
        <v>783</v>
      </c>
      <c r="AD112" s="5" t="s">
        <v>783</v>
      </c>
      <c r="AE112" s="5" t="s">
        <v>783</v>
      </c>
      <c r="AF112" s="5"/>
      <c r="AG112" s="5" t="s">
        <v>783</v>
      </c>
      <c r="AH112" s="5" t="s">
        <v>783</v>
      </c>
      <c r="AI112" s="5" t="s">
        <v>783</v>
      </c>
      <c r="AJ112" s="2"/>
      <c r="AK112" s="2"/>
      <c r="AL112" s="2"/>
      <c r="AM112" s="2"/>
    </row>
    <row r="113" spans="1:39" s="53" customFormat="1" ht="12.75">
      <c r="A113" s="2"/>
      <c r="B113" s="27" t="s">
        <v>2735</v>
      </c>
      <c r="C113" s="2" t="s">
        <v>3745</v>
      </c>
      <c r="D113" s="2"/>
      <c r="E113" s="22"/>
      <c r="F113" s="2" t="s">
        <v>783</v>
      </c>
      <c r="G113" s="2" t="s">
        <v>2547</v>
      </c>
      <c r="H113" s="2"/>
      <c r="I113" s="2"/>
      <c r="J113" s="2" t="s">
        <v>783</v>
      </c>
      <c r="K113" s="2" t="s">
        <v>783</v>
      </c>
      <c r="L113" s="2" t="s">
        <v>783</v>
      </c>
      <c r="M113" s="2" t="s">
        <v>783</v>
      </c>
      <c r="N113" s="2" t="s">
        <v>783</v>
      </c>
      <c r="O113" s="2" t="s">
        <v>783</v>
      </c>
      <c r="P113" s="2" t="s">
        <v>783</v>
      </c>
      <c r="Q113" s="2" t="s">
        <v>783</v>
      </c>
      <c r="R113" s="2" t="s">
        <v>783</v>
      </c>
      <c r="S113" s="2" t="s">
        <v>783</v>
      </c>
      <c r="T113" s="2" t="s">
        <v>783</v>
      </c>
      <c r="U113" s="2" t="s">
        <v>783</v>
      </c>
      <c r="V113" s="2" t="s">
        <v>783</v>
      </c>
      <c r="W113" s="2" t="s">
        <v>2698</v>
      </c>
      <c r="X113" s="2" t="s">
        <v>783</v>
      </c>
      <c r="Y113" s="2" t="s">
        <v>783</v>
      </c>
      <c r="Z113" s="4" t="s">
        <v>783</v>
      </c>
      <c r="AA113" s="2" t="s">
        <v>783</v>
      </c>
      <c r="AB113" s="2" t="s">
        <v>783</v>
      </c>
      <c r="AC113" s="2" t="s">
        <v>783</v>
      </c>
      <c r="AD113" s="2" t="s">
        <v>783</v>
      </c>
      <c r="AE113" s="2" t="s">
        <v>783</v>
      </c>
      <c r="AF113" s="2"/>
      <c r="AG113" s="2" t="s">
        <v>783</v>
      </c>
      <c r="AH113" s="2" t="s">
        <v>783</v>
      </c>
      <c r="AI113" s="2" t="s">
        <v>783</v>
      </c>
      <c r="AJ113" s="2"/>
      <c r="AK113" s="2"/>
      <c r="AL113" s="2"/>
      <c r="AM113" s="2"/>
    </row>
    <row r="114" spans="1:39" s="53" customFormat="1" ht="12.75">
      <c r="A114" s="13" t="s">
        <v>1101</v>
      </c>
      <c r="B114" s="27"/>
      <c r="C114" s="2"/>
      <c r="D114" s="2"/>
      <c r="E114" s="22"/>
      <c r="F114" s="2"/>
      <c r="G114" s="2"/>
      <c r="H114" s="2"/>
      <c r="I114" s="2"/>
      <c r="J114" s="13"/>
      <c r="K114" s="2"/>
      <c r="L114" s="2"/>
      <c r="M114" s="2"/>
      <c r="N114" s="2"/>
      <c r="O114" s="2"/>
      <c r="P114" s="2"/>
      <c r="Q114" s="2"/>
      <c r="R114" s="2"/>
      <c r="S114" s="2"/>
      <c r="T114" s="2"/>
      <c r="U114" s="2"/>
      <c r="V114" s="2"/>
      <c r="W114" s="2"/>
      <c r="X114" s="2"/>
      <c r="Y114" s="2"/>
      <c r="Z114" s="4"/>
      <c r="AA114" s="2"/>
      <c r="AB114" s="2"/>
      <c r="AC114" s="2"/>
      <c r="AD114" s="2"/>
      <c r="AE114" s="2"/>
      <c r="AF114" s="2"/>
      <c r="AG114" s="2"/>
      <c r="AH114" s="2"/>
      <c r="AI114" s="2"/>
      <c r="AJ114" s="2"/>
      <c r="AK114" s="2"/>
      <c r="AL114" s="2"/>
      <c r="AM114" s="2"/>
    </row>
    <row r="115" spans="1:39" s="53" customFormat="1" ht="12.75" outlineLevel="1">
      <c r="A115" s="2" t="s">
        <v>898</v>
      </c>
      <c r="B115" s="27" t="s">
        <v>2736</v>
      </c>
      <c r="C115" s="2" t="s">
        <v>1058</v>
      </c>
      <c r="D115" s="2">
        <f>COUNTIF(C:C,C115)</f>
        <v>2</v>
      </c>
      <c r="E115" s="22" t="s">
        <v>3608</v>
      </c>
      <c r="F115" s="2" t="s">
        <v>1059</v>
      </c>
      <c r="G115" s="2" t="s">
        <v>114</v>
      </c>
      <c r="H115" s="28"/>
      <c r="I115" s="2"/>
      <c r="J115" s="5" t="s">
        <v>1790</v>
      </c>
      <c r="K115" s="3">
        <v>39757</v>
      </c>
      <c r="L115" s="3">
        <v>39814</v>
      </c>
      <c r="M115" s="28">
        <v>12</v>
      </c>
      <c r="N115" s="3">
        <v>40179</v>
      </c>
      <c r="O115" s="2">
        <v>3</v>
      </c>
      <c r="P115" s="29">
        <f aca="true" t="shared" si="15" ref="P115:P127">IF(OR(N115="?",(O115="?")),"?",DATE(YEAR(N115),MONTH(N115)-(O115),DAY(N115)))</f>
        <v>40087</v>
      </c>
      <c r="Q115" s="2" t="s">
        <v>2985</v>
      </c>
      <c r="R115" s="2">
        <v>12</v>
      </c>
      <c r="S115" s="2" t="s">
        <v>2547</v>
      </c>
      <c r="T115" s="29">
        <f>IF(OR(O115="?",(U115="?")),"?",DATE(YEAR(U115),MONTH(U115)-(O115),DAY(U115)))</f>
        <v>40452</v>
      </c>
      <c r="U115" s="29">
        <f>IF(R115&lt;250,DATE(YEAR(N115),MONTH(N115)+(R115),DAY(N115)),IF(R115="Nvt",DATE(YEAR(N115),MONTH(N115),DAY(N115)),"?"))</f>
        <v>40544</v>
      </c>
      <c r="V115" s="1" t="s">
        <v>2548</v>
      </c>
      <c r="W115" s="5" t="s">
        <v>1489</v>
      </c>
      <c r="X115" s="2" t="s">
        <v>1061</v>
      </c>
      <c r="Y115" s="1" t="s">
        <v>1384</v>
      </c>
      <c r="Z115" s="4">
        <v>1520</v>
      </c>
      <c r="AA115" s="2" t="s">
        <v>2550</v>
      </c>
      <c r="AB115" s="2" t="s">
        <v>3822</v>
      </c>
      <c r="AC115" s="2" t="s">
        <v>2624</v>
      </c>
      <c r="AD115" s="2" t="s">
        <v>1507</v>
      </c>
      <c r="AE115" s="2" t="s">
        <v>2626</v>
      </c>
      <c r="AF115" s="2"/>
      <c r="AG115" s="1" t="s">
        <v>1806</v>
      </c>
      <c r="AH115" s="2" t="s">
        <v>1210</v>
      </c>
      <c r="AI115" s="2" t="s">
        <v>2547</v>
      </c>
      <c r="AJ115" s="2"/>
      <c r="AK115" s="2"/>
      <c r="AL115" s="2"/>
      <c r="AM115" s="2"/>
    </row>
    <row r="116" spans="1:39" ht="12.75" outlineLevel="1">
      <c r="A116" s="2" t="s">
        <v>898</v>
      </c>
      <c r="B116" s="27" t="s">
        <v>2737</v>
      </c>
      <c r="C116" s="2" t="s">
        <v>3741</v>
      </c>
      <c r="D116" s="2">
        <f>COUNTIF(C:C,C116)</f>
        <v>1</v>
      </c>
      <c r="E116" s="30" t="s">
        <v>3609</v>
      </c>
      <c r="F116" s="5" t="s">
        <v>2071</v>
      </c>
      <c r="G116" s="2" t="s">
        <v>114</v>
      </c>
      <c r="H116" s="2"/>
      <c r="I116" s="2"/>
      <c r="J116" s="5" t="s">
        <v>1790</v>
      </c>
      <c r="K116" s="3">
        <v>37008</v>
      </c>
      <c r="L116" s="3">
        <v>37008</v>
      </c>
      <c r="M116" s="28">
        <v>12</v>
      </c>
      <c r="N116" s="3">
        <v>37373</v>
      </c>
      <c r="O116" s="2">
        <v>3</v>
      </c>
      <c r="P116" s="29">
        <f t="shared" si="15"/>
        <v>37283</v>
      </c>
      <c r="Q116" s="2" t="s">
        <v>2985</v>
      </c>
      <c r="R116" s="2">
        <v>12</v>
      </c>
      <c r="S116" s="2" t="s">
        <v>2547</v>
      </c>
      <c r="T116" s="29" t="s">
        <v>2547</v>
      </c>
      <c r="U116" s="29" t="s">
        <v>2547</v>
      </c>
      <c r="V116" s="1" t="s">
        <v>2548</v>
      </c>
      <c r="W116" s="5" t="s">
        <v>1489</v>
      </c>
      <c r="X116" s="2" t="s">
        <v>1061</v>
      </c>
      <c r="Y116" s="1" t="s">
        <v>1779</v>
      </c>
      <c r="Z116" s="4">
        <v>544.45</v>
      </c>
      <c r="AA116" s="2" t="s">
        <v>2550</v>
      </c>
      <c r="AB116" s="2" t="s">
        <v>753</v>
      </c>
      <c r="AC116" s="2" t="s">
        <v>2547</v>
      </c>
      <c r="AD116" s="5" t="s">
        <v>2202</v>
      </c>
      <c r="AE116" s="2" t="s">
        <v>2626</v>
      </c>
      <c r="AF116" s="2"/>
      <c r="AG116" s="1" t="s">
        <v>1806</v>
      </c>
      <c r="AH116" s="2" t="s">
        <v>1210</v>
      </c>
      <c r="AI116" s="2" t="s">
        <v>2547</v>
      </c>
      <c r="AJ116" s="2"/>
      <c r="AK116" s="2"/>
      <c r="AL116" s="2"/>
      <c r="AM116" s="2"/>
    </row>
    <row r="117" spans="1:39" s="43" customFormat="1" ht="12.75" outlineLevel="1">
      <c r="A117" s="2" t="s">
        <v>898</v>
      </c>
      <c r="B117" s="27" t="s">
        <v>2738</v>
      </c>
      <c r="C117" s="2" t="s">
        <v>268</v>
      </c>
      <c r="D117" s="2">
        <f>COUNTIF(C:C,C117)</f>
        <v>1</v>
      </c>
      <c r="E117" s="30" t="s">
        <v>3610</v>
      </c>
      <c r="F117" s="5" t="s">
        <v>1818</v>
      </c>
      <c r="G117" s="2" t="s">
        <v>114</v>
      </c>
      <c r="H117" s="28"/>
      <c r="I117" s="2"/>
      <c r="J117" s="5" t="s">
        <v>1790</v>
      </c>
      <c r="K117" s="3">
        <v>37957</v>
      </c>
      <c r="L117" s="3">
        <v>37957</v>
      </c>
      <c r="M117" s="5">
        <v>12</v>
      </c>
      <c r="N117" s="3">
        <v>38323</v>
      </c>
      <c r="O117" s="1">
        <v>3</v>
      </c>
      <c r="P117" s="29">
        <f t="shared" si="15"/>
        <v>38232</v>
      </c>
      <c r="Q117" s="2" t="s">
        <v>2985</v>
      </c>
      <c r="R117" s="1">
        <v>12</v>
      </c>
      <c r="S117" s="2" t="s">
        <v>2547</v>
      </c>
      <c r="T117" s="29">
        <f>IF(OR(O117="?",(U117="?")),"?",DATE(YEAR(U117),MONTH(U117)-(O117),DAY(U117)))</f>
        <v>38597</v>
      </c>
      <c r="U117" s="29">
        <f>IF(R117&lt;250,DATE(YEAR(N117),MONTH(N117)+(R117),DAY(N117)),IF(R117="Nvt",DATE(YEAR(N117),MONTH(N117),DAY(N117)),"?"))</f>
        <v>38688</v>
      </c>
      <c r="V117" s="1" t="s">
        <v>2548</v>
      </c>
      <c r="W117" s="5" t="s">
        <v>1489</v>
      </c>
      <c r="X117" s="2" t="s">
        <v>1061</v>
      </c>
      <c r="Y117" s="1" t="s">
        <v>2553</v>
      </c>
      <c r="Z117" s="4">
        <v>570</v>
      </c>
      <c r="AA117" s="2" t="s">
        <v>2550</v>
      </c>
      <c r="AB117" s="2" t="s">
        <v>2625</v>
      </c>
      <c r="AC117" s="2" t="s">
        <v>2624</v>
      </c>
      <c r="AD117" s="5" t="s">
        <v>2201</v>
      </c>
      <c r="AE117" s="2" t="s">
        <v>2626</v>
      </c>
      <c r="AF117" s="2"/>
      <c r="AG117" s="1" t="s">
        <v>1806</v>
      </c>
      <c r="AH117" s="2" t="s">
        <v>1210</v>
      </c>
      <c r="AI117" s="2" t="s">
        <v>2547</v>
      </c>
      <c r="AJ117" s="2"/>
      <c r="AK117" s="2"/>
      <c r="AL117" s="2"/>
      <c r="AM117" s="2"/>
    </row>
    <row r="118" spans="1:39" ht="12.75" outlineLevel="1">
      <c r="A118" s="2" t="s">
        <v>898</v>
      </c>
      <c r="B118" s="27" t="s">
        <v>2739</v>
      </c>
      <c r="C118" s="2" t="s">
        <v>2687</v>
      </c>
      <c r="D118" s="2">
        <f>COUNTIF(C:C,C118)</f>
        <v>1</v>
      </c>
      <c r="E118" s="41" t="s">
        <v>2179</v>
      </c>
      <c r="F118" s="1" t="s">
        <v>2179</v>
      </c>
      <c r="G118" s="2" t="s">
        <v>114</v>
      </c>
      <c r="H118" s="2"/>
      <c r="I118" s="2"/>
      <c r="J118" s="5" t="s">
        <v>1790</v>
      </c>
      <c r="K118" s="3">
        <v>36990</v>
      </c>
      <c r="L118" s="3">
        <v>36983</v>
      </c>
      <c r="M118" s="28">
        <v>12</v>
      </c>
      <c r="N118" s="3">
        <v>37348</v>
      </c>
      <c r="O118" s="2">
        <v>3</v>
      </c>
      <c r="P118" s="29">
        <f t="shared" si="15"/>
        <v>37258</v>
      </c>
      <c r="Q118" s="2" t="s">
        <v>2985</v>
      </c>
      <c r="R118" s="2">
        <v>12</v>
      </c>
      <c r="S118" s="2" t="s">
        <v>2547</v>
      </c>
      <c r="T118" s="29" t="s">
        <v>2547</v>
      </c>
      <c r="U118" s="29" t="s">
        <v>2547</v>
      </c>
      <c r="V118" s="1" t="s">
        <v>2548</v>
      </c>
      <c r="W118" s="5" t="s">
        <v>1489</v>
      </c>
      <c r="X118" s="2" t="s">
        <v>1061</v>
      </c>
      <c r="Y118" s="1" t="s">
        <v>1779</v>
      </c>
      <c r="Z118" s="4">
        <v>544.45</v>
      </c>
      <c r="AA118" s="2" t="s">
        <v>2550</v>
      </c>
      <c r="AB118" s="2" t="s">
        <v>2547</v>
      </c>
      <c r="AC118" s="2" t="s">
        <v>3828</v>
      </c>
      <c r="AD118" s="5" t="s">
        <v>1344</v>
      </c>
      <c r="AE118" s="2" t="s">
        <v>2626</v>
      </c>
      <c r="AF118" s="2"/>
      <c r="AG118" s="1" t="s">
        <v>1806</v>
      </c>
      <c r="AH118" s="2" t="s">
        <v>1210</v>
      </c>
      <c r="AI118" s="2" t="s">
        <v>2547</v>
      </c>
      <c r="AJ118" s="2"/>
      <c r="AK118" s="2"/>
      <c r="AL118" s="2"/>
      <c r="AM118" s="2"/>
    </row>
    <row r="119" spans="1:39" ht="12.75" outlineLevel="1">
      <c r="A119" s="2" t="s">
        <v>898</v>
      </c>
      <c r="B119" s="27" t="s">
        <v>2740</v>
      </c>
      <c r="C119" s="5" t="s">
        <v>2690</v>
      </c>
      <c r="D119" s="2">
        <f>COUNTIF(C:C,C119)</f>
        <v>1</v>
      </c>
      <c r="E119" s="41" t="s">
        <v>2181</v>
      </c>
      <c r="F119" s="1" t="s">
        <v>2181</v>
      </c>
      <c r="G119" s="2" t="s">
        <v>114</v>
      </c>
      <c r="H119" s="2"/>
      <c r="I119" s="2"/>
      <c r="J119" s="5" t="s">
        <v>1790</v>
      </c>
      <c r="K119" s="3">
        <v>36983</v>
      </c>
      <c r="L119" s="3">
        <v>36983</v>
      </c>
      <c r="M119" s="28">
        <v>12</v>
      </c>
      <c r="N119" s="3">
        <v>37348</v>
      </c>
      <c r="O119" s="2">
        <v>3</v>
      </c>
      <c r="P119" s="29">
        <f t="shared" si="15"/>
        <v>37258</v>
      </c>
      <c r="Q119" s="2" t="s">
        <v>2985</v>
      </c>
      <c r="R119" s="2">
        <v>12</v>
      </c>
      <c r="S119" s="2" t="s">
        <v>2547</v>
      </c>
      <c r="T119" s="29" t="s">
        <v>2547</v>
      </c>
      <c r="U119" s="29" t="s">
        <v>2547</v>
      </c>
      <c r="V119" s="1" t="s">
        <v>2548</v>
      </c>
      <c r="W119" s="5" t="s">
        <v>1489</v>
      </c>
      <c r="X119" s="2" t="s">
        <v>1061</v>
      </c>
      <c r="Y119" s="1" t="s">
        <v>1531</v>
      </c>
      <c r="Z119" s="4">
        <v>544.54</v>
      </c>
      <c r="AA119" s="2" t="s">
        <v>2550</v>
      </c>
      <c r="AB119" s="2" t="s">
        <v>2547</v>
      </c>
      <c r="AC119" s="2" t="s">
        <v>3828</v>
      </c>
      <c r="AD119" s="1" t="s">
        <v>1514</v>
      </c>
      <c r="AE119" s="2" t="s">
        <v>2626</v>
      </c>
      <c r="AF119" s="2"/>
      <c r="AG119" s="1" t="s">
        <v>1806</v>
      </c>
      <c r="AH119" s="2" t="s">
        <v>1210</v>
      </c>
      <c r="AI119" s="2" t="s">
        <v>2547</v>
      </c>
      <c r="AJ119" s="2"/>
      <c r="AK119" s="2"/>
      <c r="AL119" s="2"/>
      <c r="AM119" s="2"/>
    </row>
    <row r="120" spans="1:39" s="51" customFormat="1" ht="12.75" outlineLevel="1">
      <c r="A120" s="2" t="s">
        <v>898</v>
      </c>
      <c r="B120" s="27" t="s">
        <v>2741</v>
      </c>
      <c r="C120" s="2" t="s">
        <v>1058</v>
      </c>
      <c r="D120" s="2">
        <f>COUNTIF(C:C,C120)</f>
        <v>2</v>
      </c>
      <c r="E120" s="22" t="s">
        <v>3611</v>
      </c>
      <c r="F120" s="2" t="s">
        <v>1060</v>
      </c>
      <c r="G120" s="2" t="s">
        <v>114</v>
      </c>
      <c r="H120" s="28"/>
      <c r="I120" s="2"/>
      <c r="J120" s="5" t="s">
        <v>1790</v>
      </c>
      <c r="K120" s="3">
        <v>39776</v>
      </c>
      <c r="L120" s="3">
        <v>39814</v>
      </c>
      <c r="M120" s="28">
        <v>12</v>
      </c>
      <c r="N120" s="3">
        <v>40179</v>
      </c>
      <c r="O120" s="2">
        <v>3</v>
      </c>
      <c r="P120" s="29">
        <f t="shared" si="15"/>
        <v>40087</v>
      </c>
      <c r="Q120" s="2" t="s">
        <v>2985</v>
      </c>
      <c r="R120" s="2">
        <v>12</v>
      </c>
      <c r="S120" s="2" t="s">
        <v>2547</v>
      </c>
      <c r="T120" s="29">
        <f>IF(OR(O120="?",(U120="?")),"?",DATE(YEAR(U120),MONTH(U120)-(O120),DAY(U120)))</f>
        <v>40452</v>
      </c>
      <c r="U120" s="29">
        <f>IF(R120&lt;250,DATE(YEAR(N120),MONTH(N120)+(R120),DAY(N120)),IF(R120="Nvt",DATE(YEAR(N120),MONTH(N120),DAY(N120)),"?"))</f>
        <v>40544</v>
      </c>
      <c r="V120" s="1" t="s">
        <v>2548</v>
      </c>
      <c r="W120" s="5" t="s">
        <v>1489</v>
      </c>
      <c r="X120" s="2" t="s">
        <v>1061</v>
      </c>
      <c r="Y120" s="1" t="s">
        <v>1384</v>
      </c>
      <c r="Z120" s="4">
        <v>805.56</v>
      </c>
      <c r="AA120" s="2" t="s">
        <v>2550</v>
      </c>
      <c r="AB120" s="2" t="s">
        <v>3822</v>
      </c>
      <c r="AC120" s="2" t="s">
        <v>2624</v>
      </c>
      <c r="AD120" s="2" t="s">
        <v>2198</v>
      </c>
      <c r="AE120" s="2" t="s">
        <v>2626</v>
      </c>
      <c r="AF120" s="2"/>
      <c r="AG120" s="1" t="s">
        <v>1806</v>
      </c>
      <c r="AH120" s="2" t="s">
        <v>1210</v>
      </c>
      <c r="AI120" s="2" t="s">
        <v>2547</v>
      </c>
      <c r="AJ120" s="2"/>
      <c r="AK120" s="2"/>
      <c r="AL120" s="14"/>
      <c r="AM120" s="14"/>
    </row>
    <row r="121" spans="1:39" s="51" customFormat="1" ht="12.75" outlineLevel="1">
      <c r="A121" s="2" t="s">
        <v>898</v>
      </c>
      <c r="B121" s="27" t="s">
        <v>2742</v>
      </c>
      <c r="C121" s="2" t="s">
        <v>231</v>
      </c>
      <c r="D121" s="2">
        <f>COUNTIF(C:C,C121)</f>
        <v>1</v>
      </c>
      <c r="E121" s="30" t="s">
        <v>3612</v>
      </c>
      <c r="F121" s="5" t="s">
        <v>1208</v>
      </c>
      <c r="G121" s="2" t="s">
        <v>114</v>
      </c>
      <c r="H121" s="28"/>
      <c r="I121" s="2"/>
      <c r="J121" s="5" t="s">
        <v>1790</v>
      </c>
      <c r="K121" s="3">
        <v>38442</v>
      </c>
      <c r="L121" s="3">
        <v>38442</v>
      </c>
      <c r="M121" s="5">
        <v>12</v>
      </c>
      <c r="N121" s="3">
        <v>38807</v>
      </c>
      <c r="O121" s="1">
        <v>3</v>
      </c>
      <c r="P121" s="29">
        <f t="shared" si="15"/>
        <v>38717</v>
      </c>
      <c r="Q121" s="2" t="s">
        <v>2985</v>
      </c>
      <c r="R121" s="1">
        <v>12</v>
      </c>
      <c r="S121" s="2" t="s">
        <v>2547</v>
      </c>
      <c r="T121" s="29">
        <f>IF(OR(O121="?",(U121="?")),"?",DATE(YEAR(U121),MONTH(U121)-(O121),DAY(U121)))</f>
        <v>39082</v>
      </c>
      <c r="U121" s="29">
        <f>IF(R121&lt;250,DATE(YEAR(N121),MONTH(N121)+(R121),DAY(N121)),IF(R121="Nvt",DATE(YEAR(N121),MONTH(N121),DAY(N121)),"?"))</f>
        <v>39172</v>
      </c>
      <c r="V121" s="1" t="s">
        <v>2548</v>
      </c>
      <c r="W121" s="5" t="s">
        <v>1489</v>
      </c>
      <c r="X121" s="2" t="s">
        <v>1061</v>
      </c>
      <c r="Y121" s="1" t="s">
        <v>2553</v>
      </c>
      <c r="Z121" s="4">
        <v>570</v>
      </c>
      <c r="AA121" s="2" t="s">
        <v>2550</v>
      </c>
      <c r="AB121" s="2" t="s">
        <v>1209</v>
      </c>
      <c r="AC121" s="2" t="s">
        <v>2624</v>
      </c>
      <c r="AD121" s="5" t="s">
        <v>2199</v>
      </c>
      <c r="AE121" s="2" t="s">
        <v>2626</v>
      </c>
      <c r="AF121" s="2"/>
      <c r="AG121" s="1" t="s">
        <v>1806</v>
      </c>
      <c r="AH121" s="2" t="s">
        <v>1210</v>
      </c>
      <c r="AI121" s="2" t="s">
        <v>2547</v>
      </c>
      <c r="AJ121" s="2"/>
      <c r="AK121" s="2"/>
      <c r="AL121" s="2"/>
      <c r="AM121" s="2"/>
    </row>
    <row r="122" spans="1:39" s="51" customFormat="1" ht="12.75" outlineLevel="1">
      <c r="A122" s="2" t="s">
        <v>898</v>
      </c>
      <c r="B122" s="27" t="s">
        <v>2743</v>
      </c>
      <c r="C122" s="2" t="s">
        <v>2688</v>
      </c>
      <c r="D122" s="2">
        <f>COUNTIF(C:C,C122)</f>
        <v>1</v>
      </c>
      <c r="E122" s="41" t="s">
        <v>1529</v>
      </c>
      <c r="F122" s="1" t="s">
        <v>1529</v>
      </c>
      <c r="G122" s="2" t="s">
        <v>114</v>
      </c>
      <c r="H122" s="2"/>
      <c r="I122" s="2"/>
      <c r="J122" s="5" t="s">
        <v>1790</v>
      </c>
      <c r="K122" s="3">
        <v>36983</v>
      </c>
      <c r="L122" s="3">
        <v>36983</v>
      </c>
      <c r="M122" s="5">
        <v>12</v>
      </c>
      <c r="N122" s="3">
        <v>37348</v>
      </c>
      <c r="O122" s="1">
        <v>3</v>
      </c>
      <c r="P122" s="29">
        <f t="shared" si="15"/>
        <v>37258</v>
      </c>
      <c r="Q122" s="2" t="s">
        <v>2985</v>
      </c>
      <c r="R122" s="1">
        <v>12</v>
      </c>
      <c r="S122" s="2" t="s">
        <v>2547</v>
      </c>
      <c r="T122" s="29" t="s">
        <v>2547</v>
      </c>
      <c r="U122" s="29" t="s">
        <v>2547</v>
      </c>
      <c r="V122" s="1" t="s">
        <v>2548</v>
      </c>
      <c r="W122" s="5" t="s">
        <v>1489</v>
      </c>
      <c r="X122" s="2" t="s">
        <v>1061</v>
      </c>
      <c r="Y122" s="1" t="s">
        <v>2553</v>
      </c>
      <c r="Z122" s="4">
        <v>544.45</v>
      </c>
      <c r="AA122" s="2" t="s">
        <v>2550</v>
      </c>
      <c r="AB122" s="2" t="s">
        <v>2547</v>
      </c>
      <c r="AC122" s="2" t="s">
        <v>3828</v>
      </c>
      <c r="AD122" s="5" t="s">
        <v>2197</v>
      </c>
      <c r="AE122" s="2" t="s">
        <v>2626</v>
      </c>
      <c r="AF122" s="2"/>
      <c r="AG122" s="1" t="s">
        <v>1806</v>
      </c>
      <c r="AH122" s="2" t="s">
        <v>1210</v>
      </c>
      <c r="AI122" s="2" t="s">
        <v>2547</v>
      </c>
      <c r="AJ122" s="2"/>
      <c r="AK122" s="2"/>
      <c r="AL122" s="2"/>
      <c r="AM122" s="2"/>
    </row>
    <row r="123" spans="1:39" s="51" customFormat="1" ht="12.75" outlineLevel="1">
      <c r="A123" s="2" t="s">
        <v>898</v>
      </c>
      <c r="B123" s="27" t="s">
        <v>2744</v>
      </c>
      <c r="C123" s="2" t="s">
        <v>2689</v>
      </c>
      <c r="D123" s="2">
        <f>COUNTIF(C:C,C123)</f>
        <v>1</v>
      </c>
      <c r="E123" s="41" t="s">
        <v>2180</v>
      </c>
      <c r="F123" s="1" t="s">
        <v>2180</v>
      </c>
      <c r="G123" s="2" t="s">
        <v>114</v>
      </c>
      <c r="H123" s="2"/>
      <c r="I123" s="2"/>
      <c r="J123" s="5" t="s">
        <v>1790</v>
      </c>
      <c r="K123" s="3">
        <v>36983</v>
      </c>
      <c r="L123" s="3">
        <v>36983</v>
      </c>
      <c r="M123" s="28">
        <v>12</v>
      </c>
      <c r="N123" s="3">
        <v>37348</v>
      </c>
      <c r="O123" s="2">
        <v>3</v>
      </c>
      <c r="P123" s="29">
        <f t="shared" si="15"/>
        <v>37258</v>
      </c>
      <c r="Q123" s="2" t="s">
        <v>2985</v>
      </c>
      <c r="R123" s="2">
        <v>12</v>
      </c>
      <c r="S123" s="2" t="s">
        <v>2547</v>
      </c>
      <c r="T123" s="29" t="s">
        <v>2547</v>
      </c>
      <c r="U123" s="29" t="s">
        <v>2547</v>
      </c>
      <c r="V123" s="5" t="s">
        <v>2203</v>
      </c>
      <c r="W123" s="5" t="s">
        <v>1489</v>
      </c>
      <c r="X123" s="2" t="s">
        <v>1061</v>
      </c>
      <c r="Y123" s="1" t="s">
        <v>1779</v>
      </c>
      <c r="Z123" s="4">
        <v>544.45</v>
      </c>
      <c r="AA123" s="2" t="s">
        <v>2550</v>
      </c>
      <c r="AB123" s="2" t="s">
        <v>2547</v>
      </c>
      <c r="AC123" s="2" t="s">
        <v>3828</v>
      </c>
      <c r="AD123" s="1" t="s">
        <v>1509</v>
      </c>
      <c r="AE123" s="2" t="s">
        <v>2626</v>
      </c>
      <c r="AF123" s="2"/>
      <c r="AG123" s="1" t="s">
        <v>1806</v>
      </c>
      <c r="AH123" s="2" t="s">
        <v>1210</v>
      </c>
      <c r="AI123" s="2" t="s">
        <v>2547</v>
      </c>
      <c r="AJ123" s="2"/>
      <c r="AK123" s="2"/>
      <c r="AL123" s="2"/>
      <c r="AM123" s="2"/>
    </row>
    <row r="124" spans="1:39" s="43" customFormat="1" ht="12.75" outlineLevel="1">
      <c r="A124" s="2" t="s">
        <v>898</v>
      </c>
      <c r="B124" s="27" t="s">
        <v>2745</v>
      </c>
      <c r="C124" s="2" t="s">
        <v>3739</v>
      </c>
      <c r="D124" s="2">
        <f>COUNTIF(C:C,C124)</f>
        <v>1</v>
      </c>
      <c r="E124" s="30" t="s">
        <v>3613</v>
      </c>
      <c r="F124" s="5" t="s">
        <v>1165</v>
      </c>
      <c r="G124" s="2" t="s">
        <v>114</v>
      </c>
      <c r="H124" s="2"/>
      <c r="I124" s="2"/>
      <c r="J124" s="5" t="s">
        <v>1790</v>
      </c>
      <c r="K124" s="3">
        <v>37008</v>
      </c>
      <c r="L124" s="3">
        <v>37008</v>
      </c>
      <c r="M124" s="28">
        <v>12</v>
      </c>
      <c r="N124" s="3">
        <v>37373</v>
      </c>
      <c r="O124" s="2">
        <v>3</v>
      </c>
      <c r="P124" s="29">
        <f t="shared" si="15"/>
        <v>37283</v>
      </c>
      <c r="Q124" s="2" t="s">
        <v>2985</v>
      </c>
      <c r="R124" s="2">
        <v>12</v>
      </c>
      <c r="S124" s="2" t="s">
        <v>2547</v>
      </c>
      <c r="T124" s="29">
        <f>IF(OR(O124="?",(U124="?")),"?",DATE(YEAR(U124),MONTH(U124)-(O124),DAY(U124)))</f>
        <v>37648</v>
      </c>
      <c r="U124" s="29">
        <f>IF(R124&lt;250,DATE(YEAR(N124),MONTH(N124)+(R124),DAY(N124)),IF(R124="Nvt",DATE(YEAR(N124),MONTH(N124),DAY(N124)),"?"))</f>
        <v>37738</v>
      </c>
      <c r="V124" s="1" t="s">
        <v>2548</v>
      </c>
      <c r="W124" s="5" t="s">
        <v>1489</v>
      </c>
      <c r="X124" s="2" t="s">
        <v>1061</v>
      </c>
      <c r="Y124" s="1" t="s">
        <v>1779</v>
      </c>
      <c r="Z124" s="4">
        <v>544.45</v>
      </c>
      <c r="AA124" s="2" t="s">
        <v>2550</v>
      </c>
      <c r="AB124" s="2" t="s">
        <v>753</v>
      </c>
      <c r="AC124" s="2" t="s">
        <v>2547</v>
      </c>
      <c r="AD124" s="1" t="s">
        <v>1511</v>
      </c>
      <c r="AE124" s="2" t="s">
        <v>2626</v>
      </c>
      <c r="AF124" s="2"/>
      <c r="AG124" s="1" t="s">
        <v>1806</v>
      </c>
      <c r="AH124" s="2" t="s">
        <v>1210</v>
      </c>
      <c r="AI124" s="2" t="s">
        <v>2547</v>
      </c>
      <c r="AJ124" s="2"/>
      <c r="AK124" s="2"/>
      <c r="AL124" s="2"/>
      <c r="AM124" s="2"/>
    </row>
    <row r="125" spans="1:39" s="51" customFormat="1" ht="12.75" outlineLevel="1">
      <c r="A125" s="2" t="s">
        <v>898</v>
      </c>
      <c r="B125" s="27" t="s">
        <v>2746</v>
      </c>
      <c r="C125" s="2" t="s">
        <v>608</v>
      </c>
      <c r="D125" s="2">
        <f>COUNTIF(C:C,C125)</f>
        <v>1</v>
      </c>
      <c r="E125" s="22" t="s">
        <v>3614</v>
      </c>
      <c r="F125" s="2" t="s">
        <v>3823</v>
      </c>
      <c r="G125" s="2" t="s">
        <v>114</v>
      </c>
      <c r="H125" s="28"/>
      <c r="I125" s="2"/>
      <c r="J125" s="5" t="s">
        <v>1790</v>
      </c>
      <c r="K125" s="3">
        <v>38911</v>
      </c>
      <c r="L125" s="3">
        <v>38911</v>
      </c>
      <c r="M125" s="5">
        <v>12</v>
      </c>
      <c r="N125" s="3">
        <v>38911</v>
      </c>
      <c r="O125" s="2">
        <v>3</v>
      </c>
      <c r="P125" s="29">
        <f t="shared" si="15"/>
        <v>38820</v>
      </c>
      <c r="Q125" s="2" t="s">
        <v>2985</v>
      </c>
      <c r="R125" s="2">
        <v>12</v>
      </c>
      <c r="S125" s="2" t="s">
        <v>2547</v>
      </c>
      <c r="T125" s="29">
        <f>IF(OR(O125="?",(U125="?")),"?",DATE(YEAR(U125),MONTH(U125)-(O125),DAY(U125)))</f>
        <v>39185</v>
      </c>
      <c r="U125" s="29">
        <f>IF(R125&lt;250,DATE(YEAR(N125),MONTH(N125)+(R125),DAY(N125)),IF(R125="Nvt",DATE(YEAR(N125),MONTH(N125),DAY(N125)),"?"))</f>
        <v>39276</v>
      </c>
      <c r="V125" s="1" t="s">
        <v>2548</v>
      </c>
      <c r="W125" s="5" t="s">
        <v>1489</v>
      </c>
      <c r="X125" s="2" t="s">
        <v>1061</v>
      </c>
      <c r="Y125" s="1" t="s">
        <v>1384</v>
      </c>
      <c r="Z125" s="4">
        <v>569.89</v>
      </c>
      <c r="AA125" s="2" t="s">
        <v>2550</v>
      </c>
      <c r="AB125" s="2" t="s">
        <v>3822</v>
      </c>
      <c r="AC125" s="2" t="s">
        <v>2624</v>
      </c>
      <c r="AD125" s="5" t="s">
        <v>2198</v>
      </c>
      <c r="AE125" s="2" t="s">
        <v>2626</v>
      </c>
      <c r="AF125" s="2"/>
      <c r="AG125" s="1" t="s">
        <v>1806</v>
      </c>
      <c r="AH125" s="2" t="s">
        <v>1210</v>
      </c>
      <c r="AI125" s="2" t="s">
        <v>2547</v>
      </c>
      <c r="AJ125" s="2"/>
      <c r="AK125" s="2"/>
      <c r="AL125" s="2"/>
      <c r="AM125" s="2"/>
    </row>
    <row r="126" spans="1:39" ht="12.75" outlineLevel="1">
      <c r="A126" s="2" t="s">
        <v>898</v>
      </c>
      <c r="B126" s="27" t="s">
        <v>2747</v>
      </c>
      <c r="C126" s="2" t="s">
        <v>2686</v>
      </c>
      <c r="D126" s="2">
        <f>COUNTIF(C:C,C126)</f>
        <v>1</v>
      </c>
      <c r="E126" s="30" t="s">
        <v>3615</v>
      </c>
      <c r="F126" s="5" t="s">
        <v>2292</v>
      </c>
      <c r="G126" s="2" t="s">
        <v>114</v>
      </c>
      <c r="H126" s="2"/>
      <c r="I126" s="2"/>
      <c r="J126" s="5" t="s">
        <v>1790</v>
      </c>
      <c r="K126" s="3">
        <v>37000</v>
      </c>
      <c r="L126" s="3">
        <v>37000</v>
      </c>
      <c r="M126" s="28">
        <v>12</v>
      </c>
      <c r="N126" s="3">
        <v>37365</v>
      </c>
      <c r="O126" s="2">
        <v>3</v>
      </c>
      <c r="P126" s="29">
        <f t="shared" si="15"/>
        <v>37275</v>
      </c>
      <c r="Q126" s="2" t="s">
        <v>2985</v>
      </c>
      <c r="R126" s="2">
        <v>12</v>
      </c>
      <c r="S126" s="2" t="s">
        <v>2547</v>
      </c>
      <c r="T126" s="29" t="s">
        <v>2547</v>
      </c>
      <c r="U126" s="29" t="s">
        <v>2547</v>
      </c>
      <c r="V126" s="1" t="s">
        <v>2548</v>
      </c>
      <c r="W126" s="5" t="s">
        <v>1489</v>
      </c>
      <c r="X126" s="2" t="s">
        <v>1061</v>
      </c>
      <c r="Y126" s="1" t="s">
        <v>2549</v>
      </c>
      <c r="Z126" s="4">
        <v>984</v>
      </c>
      <c r="AA126" s="2" t="s">
        <v>2550</v>
      </c>
      <c r="AB126" s="2" t="s">
        <v>1156</v>
      </c>
      <c r="AC126" s="2" t="s">
        <v>3828</v>
      </c>
      <c r="AD126" s="1" t="s">
        <v>1498</v>
      </c>
      <c r="AE126" s="2" t="s">
        <v>2626</v>
      </c>
      <c r="AF126" s="2"/>
      <c r="AG126" s="1" t="s">
        <v>1806</v>
      </c>
      <c r="AH126" s="2" t="s">
        <v>1210</v>
      </c>
      <c r="AI126" s="2" t="s">
        <v>2547</v>
      </c>
      <c r="AJ126" s="2"/>
      <c r="AK126" s="2"/>
      <c r="AL126" s="2"/>
      <c r="AM126" s="2"/>
    </row>
    <row r="127" spans="1:39" s="43" customFormat="1" ht="12.75" outlineLevel="1">
      <c r="A127" s="2" t="s">
        <v>898</v>
      </c>
      <c r="B127" s="27" t="s">
        <v>2748</v>
      </c>
      <c r="C127" s="2" t="s">
        <v>609</v>
      </c>
      <c r="D127" s="2">
        <f>COUNTIF(C:C,C127)</f>
        <v>1</v>
      </c>
      <c r="E127" s="22" t="s">
        <v>3616</v>
      </c>
      <c r="F127" s="2" t="s">
        <v>3824</v>
      </c>
      <c r="G127" s="2" t="s">
        <v>114</v>
      </c>
      <c r="H127" s="28"/>
      <c r="I127" s="2"/>
      <c r="J127" s="5" t="s">
        <v>1790</v>
      </c>
      <c r="K127" s="3">
        <v>38917</v>
      </c>
      <c r="L127" s="3">
        <v>38917</v>
      </c>
      <c r="M127" s="5">
        <v>12</v>
      </c>
      <c r="N127" s="3">
        <v>38917</v>
      </c>
      <c r="O127" s="2">
        <v>3</v>
      </c>
      <c r="P127" s="29">
        <f t="shared" si="15"/>
        <v>38826</v>
      </c>
      <c r="Q127" s="2" t="s">
        <v>2985</v>
      </c>
      <c r="R127" s="2">
        <v>12</v>
      </c>
      <c r="S127" s="2" t="s">
        <v>2547</v>
      </c>
      <c r="T127" s="29">
        <f>IF(OR(O127="?",(U127="?")),"?",DATE(YEAR(U127),MONTH(U127)-(O127),DAY(U127)))</f>
        <v>39191</v>
      </c>
      <c r="U127" s="29">
        <f>IF(R127&lt;250,DATE(YEAR(N127),MONTH(N127)+(R127),DAY(N127)),IF(R127="Nvt",DATE(YEAR(N127),MONTH(N127),DAY(N127)),"?"))</f>
        <v>39282</v>
      </c>
      <c r="V127" s="1" t="s">
        <v>2548</v>
      </c>
      <c r="W127" s="5" t="s">
        <v>1489</v>
      </c>
      <c r="X127" s="2" t="s">
        <v>1061</v>
      </c>
      <c r="Y127" s="1" t="s">
        <v>1384</v>
      </c>
      <c r="Z127" s="4">
        <v>1140</v>
      </c>
      <c r="AA127" s="2" t="s">
        <v>2550</v>
      </c>
      <c r="AB127" s="2" t="s">
        <v>3822</v>
      </c>
      <c r="AC127" s="2" t="s">
        <v>2624</v>
      </c>
      <c r="AD127" s="2" t="s">
        <v>1343</v>
      </c>
      <c r="AE127" s="2" t="s">
        <v>2626</v>
      </c>
      <c r="AF127" s="2"/>
      <c r="AG127" s="1" t="s">
        <v>1806</v>
      </c>
      <c r="AH127" s="2" t="s">
        <v>1210</v>
      </c>
      <c r="AI127" s="2" t="s">
        <v>2547</v>
      </c>
      <c r="AJ127" s="2"/>
      <c r="AK127" s="2"/>
      <c r="AL127" s="2"/>
      <c r="AM127" s="2"/>
    </row>
    <row r="128" spans="1:39" s="43" customFormat="1" ht="12.75">
      <c r="A128" s="15" t="s">
        <v>3095</v>
      </c>
      <c r="B128" s="27"/>
      <c r="C128" s="2"/>
      <c r="D128" s="2"/>
      <c r="E128" s="22"/>
      <c r="F128" s="2"/>
      <c r="G128" s="2"/>
      <c r="H128" s="28"/>
      <c r="I128" s="2"/>
      <c r="J128" s="15"/>
      <c r="K128" s="3"/>
      <c r="L128" s="3"/>
      <c r="M128" s="5"/>
      <c r="N128" s="3"/>
      <c r="O128" s="2"/>
      <c r="P128" s="29"/>
      <c r="Q128" s="2"/>
      <c r="R128" s="2"/>
      <c r="S128" s="2"/>
      <c r="T128" s="29"/>
      <c r="U128" s="29"/>
      <c r="V128" s="1"/>
      <c r="W128" s="5"/>
      <c r="X128" s="2"/>
      <c r="Y128" s="1"/>
      <c r="Z128" s="4"/>
      <c r="AA128" s="2"/>
      <c r="AB128" s="2"/>
      <c r="AC128" s="2"/>
      <c r="AD128" s="2"/>
      <c r="AE128" s="2"/>
      <c r="AF128" s="2"/>
      <c r="AG128" s="1"/>
      <c r="AH128" s="2"/>
      <c r="AI128" s="2"/>
      <c r="AJ128" s="2"/>
      <c r="AK128" s="2"/>
      <c r="AL128" s="2"/>
      <c r="AM128" s="2"/>
    </row>
    <row r="129" spans="1:39" ht="12.75">
      <c r="A129" s="2" t="s">
        <v>898</v>
      </c>
      <c r="B129" s="27" t="s">
        <v>2749</v>
      </c>
      <c r="C129" s="2" t="s">
        <v>3902</v>
      </c>
      <c r="D129" s="2">
        <f>COUNTIF(C:C,C129)</f>
        <v>1</v>
      </c>
      <c r="E129" s="30" t="s">
        <v>3617</v>
      </c>
      <c r="F129" s="5" t="s">
        <v>3317</v>
      </c>
      <c r="G129" s="33" t="s">
        <v>114</v>
      </c>
      <c r="H129" s="28"/>
      <c r="I129" s="2"/>
      <c r="J129" s="2" t="s">
        <v>2546</v>
      </c>
      <c r="K129" s="3">
        <v>37377</v>
      </c>
      <c r="L129" s="3">
        <v>37377</v>
      </c>
      <c r="M129" s="5">
        <v>12</v>
      </c>
      <c r="N129" s="3">
        <v>37621</v>
      </c>
      <c r="O129" s="2">
        <v>3</v>
      </c>
      <c r="P129" s="29">
        <f>IF(OR(N129="?",(O129="?")),"?",DATE(YEAR(N129),MONTH(N129)-(O129),DAY(N129)))</f>
        <v>37530</v>
      </c>
      <c r="Q129" s="2" t="s">
        <v>2985</v>
      </c>
      <c r="R129" s="2">
        <v>12</v>
      </c>
      <c r="S129" s="2" t="s">
        <v>2547</v>
      </c>
      <c r="T129" s="29">
        <f>IF(OR(O129="?",(U129="?")),"?",DATE(YEAR(U129),MONTH(U129)-(O129),DAY(U129)))</f>
        <v>40452</v>
      </c>
      <c r="U129" s="29">
        <v>40543</v>
      </c>
      <c r="V129" s="1" t="s">
        <v>2548</v>
      </c>
      <c r="W129" s="5" t="s">
        <v>2272</v>
      </c>
      <c r="X129" s="2" t="s">
        <v>2591</v>
      </c>
      <c r="Y129" s="1" t="s">
        <v>1779</v>
      </c>
      <c r="Z129" s="4">
        <v>172.25</v>
      </c>
      <c r="AA129" s="2" t="s">
        <v>2550</v>
      </c>
      <c r="AB129" s="2" t="s">
        <v>2592</v>
      </c>
      <c r="AC129" s="2" t="s">
        <v>2839</v>
      </c>
      <c r="AD129" s="5" t="s">
        <v>2202</v>
      </c>
      <c r="AE129" s="2" t="s">
        <v>2273</v>
      </c>
      <c r="AF129" s="2" t="s">
        <v>2985</v>
      </c>
      <c r="AG129" s="1" t="s">
        <v>1234</v>
      </c>
      <c r="AH129" s="2" t="s">
        <v>1154</v>
      </c>
      <c r="AI129" s="2" t="s">
        <v>2547</v>
      </c>
      <c r="AJ129" s="2"/>
      <c r="AK129" s="2"/>
      <c r="AL129" s="2"/>
      <c r="AM129" s="2"/>
    </row>
    <row r="130" spans="1:39" ht="12.75">
      <c r="A130" s="2" t="s">
        <v>898</v>
      </c>
      <c r="B130" s="27" t="s">
        <v>2749</v>
      </c>
      <c r="C130" s="2" t="s">
        <v>2609</v>
      </c>
      <c r="D130" s="2">
        <f>COUNTIF(C:C,C130)</f>
        <v>1</v>
      </c>
      <c r="E130" s="30">
        <v>6000275</v>
      </c>
      <c r="F130" s="5" t="s">
        <v>3096</v>
      </c>
      <c r="G130" s="33" t="s">
        <v>114</v>
      </c>
      <c r="H130" s="28"/>
      <c r="I130" s="2"/>
      <c r="J130" s="2" t="s">
        <v>2546</v>
      </c>
      <c r="K130" s="3">
        <v>40186</v>
      </c>
      <c r="L130" s="3">
        <v>40179</v>
      </c>
      <c r="M130" s="5">
        <v>12</v>
      </c>
      <c r="N130" s="3">
        <v>40543</v>
      </c>
      <c r="O130" s="2">
        <v>3</v>
      </c>
      <c r="P130" s="29">
        <v>40451</v>
      </c>
      <c r="Q130" s="2" t="s">
        <v>2985</v>
      </c>
      <c r="R130" s="2">
        <v>12</v>
      </c>
      <c r="S130" s="2" t="s">
        <v>2547</v>
      </c>
      <c r="T130" s="29">
        <v>40816</v>
      </c>
      <c r="U130" s="29">
        <v>40908</v>
      </c>
      <c r="V130" s="1" t="s">
        <v>2548</v>
      </c>
      <c r="W130" s="5" t="s">
        <v>2272</v>
      </c>
      <c r="X130" s="2" t="s">
        <v>3097</v>
      </c>
      <c r="Y130" s="5" t="s">
        <v>1384</v>
      </c>
      <c r="Z130" s="4">
        <v>338.96</v>
      </c>
      <c r="AA130" s="2" t="s">
        <v>2550</v>
      </c>
      <c r="AB130" s="2" t="s">
        <v>3098</v>
      </c>
      <c r="AC130" s="2" t="s">
        <v>3098</v>
      </c>
      <c r="AD130" s="5" t="s">
        <v>2547</v>
      </c>
      <c r="AE130" s="2" t="s">
        <v>3099</v>
      </c>
      <c r="AF130" s="2" t="s">
        <v>2985</v>
      </c>
      <c r="AG130" s="1" t="s">
        <v>1234</v>
      </c>
      <c r="AH130" s="2" t="s">
        <v>1154</v>
      </c>
      <c r="AI130" s="2" t="s">
        <v>2547</v>
      </c>
      <c r="AJ130" s="2"/>
      <c r="AK130" s="2"/>
      <c r="AL130" s="2"/>
      <c r="AM130" s="2"/>
    </row>
    <row r="131" spans="1:39" ht="12.75">
      <c r="A131" s="13" t="s">
        <v>72</v>
      </c>
      <c r="B131" s="27"/>
      <c r="C131" s="2"/>
      <c r="D131" s="2"/>
      <c r="E131" s="30"/>
      <c r="F131" s="5"/>
      <c r="G131" s="2"/>
      <c r="H131" s="28"/>
      <c r="I131" s="2"/>
      <c r="J131" s="13"/>
      <c r="K131" s="3"/>
      <c r="L131" s="3"/>
      <c r="M131" s="5"/>
      <c r="N131" s="3"/>
      <c r="O131" s="2"/>
      <c r="P131" s="29"/>
      <c r="Q131" s="2"/>
      <c r="R131" s="2"/>
      <c r="S131" s="2"/>
      <c r="T131" s="29"/>
      <c r="U131" s="29"/>
      <c r="V131" s="1"/>
      <c r="W131" s="5"/>
      <c r="X131" s="2"/>
      <c r="Y131" s="1"/>
      <c r="Z131" s="4"/>
      <c r="AA131" s="2"/>
      <c r="AB131" s="2"/>
      <c r="AC131" s="2"/>
      <c r="AD131" s="5"/>
      <c r="AE131" s="2"/>
      <c r="AF131" s="2"/>
      <c r="AG131" s="1"/>
      <c r="AH131" s="2"/>
      <c r="AI131" s="2"/>
      <c r="AJ131" s="2"/>
      <c r="AK131" s="2"/>
      <c r="AL131" s="2"/>
      <c r="AM131" s="2"/>
    </row>
    <row r="132" spans="1:39" s="51" customFormat="1" ht="12.75" outlineLevel="1">
      <c r="A132" s="2" t="s">
        <v>898</v>
      </c>
      <c r="B132" s="27" t="s">
        <v>2750</v>
      </c>
      <c r="C132" s="2" t="s">
        <v>1989</v>
      </c>
      <c r="D132" s="2">
        <f>COUNTIF(C:C,C132)</f>
        <v>44</v>
      </c>
      <c r="E132" s="22"/>
      <c r="F132" s="2" t="s">
        <v>2547</v>
      </c>
      <c r="G132" s="2" t="s">
        <v>105</v>
      </c>
      <c r="H132" s="28"/>
      <c r="I132" s="2"/>
      <c r="J132" s="5" t="s">
        <v>1790</v>
      </c>
      <c r="K132" s="3">
        <v>36597</v>
      </c>
      <c r="L132" s="3">
        <v>36617</v>
      </c>
      <c r="M132" s="5">
        <v>60</v>
      </c>
      <c r="N132" s="3">
        <v>38442</v>
      </c>
      <c r="O132" s="1">
        <v>1</v>
      </c>
      <c r="P132" s="29">
        <f aca="true" t="shared" si="16" ref="P132:P175">IF(OR(N132="?",(O132="?")),"?",DATE(YEAR(N132),MONTH(N132)-(O132),DAY(N132)))</f>
        <v>38414</v>
      </c>
      <c r="Q132" s="2" t="s">
        <v>785</v>
      </c>
      <c r="R132" s="1">
        <v>0</v>
      </c>
      <c r="S132" s="2" t="s">
        <v>2547</v>
      </c>
      <c r="T132" s="29">
        <f aca="true" t="shared" si="17" ref="T132:T175">IF(OR(O132="?",(U132="?")),"?",DATE(YEAR(U132),MONTH(U132)-(O132),DAY(U132)))</f>
        <v>38414</v>
      </c>
      <c r="U132" s="29">
        <f aca="true" t="shared" si="18" ref="U132:U175">IF(R132&lt;250,DATE(YEAR(N132),MONTH(N132)+(R132),DAY(N132)),IF(R132="Nvt",DATE(YEAR(N132),MONTH(N132),DAY(N132)),"?"))</f>
        <v>38442</v>
      </c>
      <c r="V132" s="1" t="s">
        <v>2548</v>
      </c>
      <c r="W132" s="5" t="s">
        <v>2092</v>
      </c>
      <c r="X132" s="2" t="s">
        <v>2070</v>
      </c>
      <c r="Y132" s="1" t="s">
        <v>145</v>
      </c>
      <c r="Z132" s="4" t="s">
        <v>2547</v>
      </c>
      <c r="AA132" s="2" t="s">
        <v>2550</v>
      </c>
      <c r="AB132" s="2" t="s">
        <v>670</v>
      </c>
      <c r="AC132" s="2" t="s">
        <v>2091</v>
      </c>
      <c r="AD132" s="5" t="s">
        <v>2547</v>
      </c>
      <c r="AE132" s="2" t="s">
        <v>2093</v>
      </c>
      <c r="AF132" s="2" t="s">
        <v>2985</v>
      </c>
      <c r="AG132" s="1" t="s">
        <v>3248</v>
      </c>
      <c r="AH132" s="2" t="s">
        <v>2547</v>
      </c>
      <c r="AI132" s="2" t="s">
        <v>2547</v>
      </c>
      <c r="AJ132" s="2"/>
      <c r="AK132" s="2"/>
      <c r="AL132" s="2"/>
      <c r="AM132" s="2"/>
    </row>
    <row r="133" spans="1:39" s="51" customFormat="1" ht="12.75" outlineLevel="1">
      <c r="A133" s="2" t="s">
        <v>898</v>
      </c>
      <c r="B133" s="27" t="s">
        <v>2750</v>
      </c>
      <c r="C133" s="2" t="s">
        <v>1989</v>
      </c>
      <c r="D133" s="2">
        <f>COUNTIF(C:C,C133)</f>
        <v>44</v>
      </c>
      <c r="E133" s="22"/>
      <c r="F133" s="2" t="s">
        <v>2547</v>
      </c>
      <c r="G133" s="2" t="s">
        <v>105</v>
      </c>
      <c r="H133" s="28"/>
      <c r="I133" s="2"/>
      <c r="J133" s="5" t="s">
        <v>1790</v>
      </c>
      <c r="K133" s="3">
        <v>36605</v>
      </c>
      <c r="L133" s="3">
        <v>36617</v>
      </c>
      <c r="M133" s="5">
        <v>60</v>
      </c>
      <c r="N133" s="3">
        <v>38442</v>
      </c>
      <c r="O133" s="1">
        <v>1</v>
      </c>
      <c r="P133" s="29">
        <f t="shared" si="16"/>
        <v>38414</v>
      </c>
      <c r="Q133" s="2" t="s">
        <v>785</v>
      </c>
      <c r="R133" s="1">
        <v>0</v>
      </c>
      <c r="S133" s="2" t="s">
        <v>2547</v>
      </c>
      <c r="T133" s="29">
        <f t="shared" si="17"/>
        <v>38414</v>
      </c>
      <c r="U133" s="29">
        <f t="shared" si="18"/>
        <v>38442</v>
      </c>
      <c r="V133" s="5" t="s">
        <v>1406</v>
      </c>
      <c r="W133" s="5" t="s">
        <v>2092</v>
      </c>
      <c r="X133" s="2" t="s">
        <v>2070</v>
      </c>
      <c r="Y133" s="1" t="s">
        <v>145</v>
      </c>
      <c r="Z133" s="4" t="s">
        <v>2547</v>
      </c>
      <c r="AA133" s="2" t="s">
        <v>2550</v>
      </c>
      <c r="AB133" s="2" t="s">
        <v>670</v>
      </c>
      <c r="AC133" s="2" t="s">
        <v>2091</v>
      </c>
      <c r="AD133" s="5" t="s">
        <v>68</v>
      </c>
      <c r="AE133" s="2" t="s">
        <v>2093</v>
      </c>
      <c r="AF133" s="2" t="s">
        <v>2985</v>
      </c>
      <c r="AG133" s="1" t="s">
        <v>3248</v>
      </c>
      <c r="AH133" s="2" t="s">
        <v>2547</v>
      </c>
      <c r="AI133" s="2" t="s">
        <v>2547</v>
      </c>
      <c r="AJ133" s="2"/>
      <c r="AK133" s="2"/>
      <c r="AL133" s="2"/>
      <c r="AM133" s="2"/>
    </row>
    <row r="134" spans="1:39" s="51" customFormat="1" ht="12.75" outlineLevel="1">
      <c r="A134" s="2" t="s">
        <v>898</v>
      </c>
      <c r="B134" s="27" t="s">
        <v>2750</v>
      </c>
      <c r="C134" s="2" t="s">
        <v>1989</v>
      </c>
      <c r="D134" s="2">
        <f>COUNTIF(C:C,C134)</f>
        <v>44</v>
      </c>
      <c r="E134" s="22"/>
      <c r="F134" s="2" t="s">
        <v>2547</v>
      </c>
      <c r="G134" s="2" t="s">
        <v>105</v>
      </c>
      <c r="H134" s="28"/>
      <c r="I134" s="2"/>
      <c r="J134" s="5" t="s">
        <v>1790</v>
      </c>
      <c r="K134" s="3">
        <v>36631</v>
      </c>
      <c r="L134" s="3">
        <v>36617</v>
      </c>
      <c r="M134" s="5">
        <v>60</v>
      </c>
      <c r="N134" s="3">
        <v>38442</v>
      </c>
      <c r="O134" s="1">
        <v>1</v>
      </c>
      <c r="P134" s="29">
        <f t="shared" si="16"/>
        <v>38414</v>
      </c>
      <c r="Q134" s="2" t="s">
        <v>785</v>
      </c>
      <c r="R134" s="1">
        <v>0</v>
      </c>
      <c r="S134" s="2" t="s">
        <v>2547</v>
      </c>
      <c r="T134" s="29">
        <f t="shared" si="17"/>
        <v>38414</v>
      </c>
      <c r="U134" s="29">
        <f t="shared" si="18"/>
        <v>38442</v>
      </c>
      <c r="V134" s="1" t="s">
        <v>2548</v>
      </c>
      <c r="W134" s="5" t="s">
        <v>2092</v>
      </c>
      <c r="X134" s="2" t="s">
        <v>2070</v>
      </c>
      <c r="Y134" s="1" t="s">
        <v>145</v>
      </c>
      <c r="Z134" s="4" t="s">
        <v>2547</v>
      </c>
      <c r="AA134" s="2" t="s">
        <v>2550</v>
      </c>
      <c r="AB134" s="2" t="s">
        <v>670</v>
      </c>
      <c r="AC134" s="2" t="s">
        <v>2091</v>
      </c>
      <c r="AD134" s="5" t="s">
        <v>2547</v>
      </c>
      <c r="AE134" s="2" t="s">
        <v>2093</v>
      </c>
      <c r="AF134" s="2" t="s">
        <v>2985</v>
      </c>
      <c r="AG134" s="1" t="s">
        <v>3248</v>
      </c>
      <c r="AH134" s="2" t="s">
        <v>2547</v>
      </c>
      <c r="AI134" s="2" t="s">
        <v>2547</v>
      </c>
      <c r="AJ134" s="2"/>
      <c r="AK134" s="2"/>
      <c r="AL134" s="2"/>
      <c r="AM134" s="2"/>
    </row>
    <row r="135" spans="1:39" s="43" customFormat="1" ht="12.75" outlineLevel="1">
      <c r="A135" s="2" t="s">
        <v>898</v>
      </c>
      <c r="B135" s="27" t="s">
        <v>2750</v>
      </c>
      <c r="C135" s="2" t="s">
        <v>1989</v>
      </c>
      <c r="D135" s="2">
        <f>COUNTIF(C:C,C135)</f>
        <v>44</v>
      </c>
      <c r="E135" s="22"/>
      <c r="F135" s="2" t="s">
        <v>2547</v>
      </c>
      <c r="G135" s="2" t="s">
        <v>105</v>
      </c>
      <c r="H135" s="28"/>
      <c r="I135" s="2"/>
      <c r="J135" s="5" t="s">
        <v>1790</v>
      </c>
      <c r="K135" s="3">
        <v>36621</v>
      </c>
      <c r="L135" s="3">
        <v>36617</v>
      </c>
      <c r="M135" s="5">
        <v>60</v>
      </c>
      <c r="N135" s="3">
        <v>38442</v>
      </c>
      <c r="O135" s="1">
        <v>1</v>
      </c>
      <c r="P135" s="29">
        <f t="shared" si="16"/>
        <v>38414</v>
      </c>
      <c r="Q135" s="2" t="s">
        <v>785</v>
      </c>
      <c r="R135" s="1">
        <v>0</v>
      </c>
      <c r="S135" s="2" t="s">
        <v>2547</v>
      </c>
      <c r="T135" s="29">
        <f t="shared" si="17"/>
        <v>38414</v>
      </c>
      <c r="U135" s="29">
        <f t="shared" si="18"/>
        <v>38442</v>
      </c>
      <c r="V135" s="1" t="s">
        <v>2548</v>
      </c>
      <c r="W135" s="5" t="s">
        <v>2092</v>
      </c>
      <c r="X135" s="2" t="s">
        <v>2070</v>
      </c>
      <c r="Y135" s="1" t="s">
        <v>145</v>
      </c>
      <c r="Z135" s="4" t="s">
        <v>2547</v>
      </c>
      <c r="AA135" s="2" t="s">
        <v>2550</v>
      </c>
      <c r="AB135" s="2" t="s">
        <v>670</v>
      </c>
      <c r="AC135" s="2" t="s">
        <v>2091</v>
      </c>
      <c r="AD135" s="5" t="s">
        <v>2547</v>
      </c>
      <c r="AE135" s="2" t="s">
        <v>2093</v>
      </c>
      <c r="AF135" s="2" t="s">
        <v>2985</v>
      </c>
      <c r="AG135" s="1" t="s">
        <v>3248</v>
      </c>
      <c r="AH135" s="2" t="s">
        <v>2547</v>
      </c>
      <c r="AI135" s="2" t="s">
        <v>2547</v>
      </c>
      <c r="AJ135" s="2"/>
      <c r="AK135" s="2"/>
      <c r="AL135" s="2"/>
      <c r="AM135" s="2"/>
    </row>
    <row r="136" spans="1:39" ht="12.75" outlineLevel="1">
      <c r="A136" s="2" t="s">
        <v>898</v>
      </c>
      <c r="B136" s="27" t="s">
        <v>2750</v>
      </c>
      <c r="C136" s="2" t="s">
        <v>1989</v>
      </c>
      <c r="D136" s="2">
        <f>COUNTIF(C:C,C136)</f>
        <v>44</v>
      </c>
      <c r="E136" s="22"/>
      <c r="F136" s="2" t="s">
        <v>2547</v>
      </c>
      <c r="G136" s="2" t="s">
        <v>105</v>
      </c>
      <c r="H136" s="28"/>
      <c r="I136" s="2"/>
      <c r="J136" s="5" t="s">
        <v>1790</v>
      </c>
      <c r="K136" s="3">
        <v>36601</v>
      </c>
      <c r="L136" s="3">
        <v>36617</v>
      </c>
      <c r="M136" s="5">
        <v>60</v>
      </c>
      <c r="N136" s="3">
        <v>38442</v>
      </c>
      <c r="O136" s="1">
        <v>1</v>
      </c>
      <c r="P136" s="29">
        <f t="shared" si="16"/>
        <v>38414</v>
      </c>
      <c r="Q136" s="2" t="s">
        <v>785</v>
      </c>
      <c r="R136" s="1">
        <v>0</v>
      </c>
      <c r="S136" s="2" t="s">
        <v>2547</v>
      </c>
      <c r="T136" s="29">
        <f t="shared" si="17"/>
        <v>38414</v>
      </c>
      <c r="U136" s="29">
        <f t="shared" si="18"/>
        <v>38442</v>
      </c>
      <c r="V136" s="1" t="s">
        <v>2548</v>
      </c>
      <c r="W136" s="5" t="s">
        <v>2092</v>
      </c>
      <c r="X136" s="2" t="s">
        <v>2070</v>
      </c>
      <c r="Y136" s="1" t="s">
        <v>145</v>
      </c>
      <c r="Z136" s="4" t="s">
        <v>2547</v>
      </c>
      <c r="AA136" s="2" t="s">
        <v>2550</v>
      </c>
      <c r="AB136" s="2" t="s">
        <v>670</v>
      </c>
      <c r="AC136" s="2" t="s">
        <v>2091</v>
      </c>
      <c r="AD136" s="5" t="s">
        <v>2199</v>
      </c>
      <c r="AE136" s="2" t="s">
        <v>2093</v>
      </c>
      <c r="AF136" s="2" t="s">
        <v>2985</v>
      </c>
      <c r="AG136" s="1" t="s">
        <v>3248</v>
      </c>
      <c r="AH136" s="2" t="s">
        <v>2547</v>
      </c>
      <c r="AI136" s="2" t="s">
        <v>2547</v>
      </c>
      <c r="AJ136" s="2"/>
      <c r="AK136" s="2"/>
      <c r="AL136" s="2"/>
      <c r="AM136" s="2"/>
    </row>
    <row r="137" spans="1:39" ht="12.75" outlineLevel="1">
      <c r="A137" s="2" t="s">
        <v>898</v>
      </c>
      <c r="B137" s="27" t="s">
        <v>2750</v>
      </c>
      <c r="C137" s="2" t="s">
        <v>1989</v>
      </c>
      <c r="D137" s="2">
        <f>COUNTIF(C:C,C137)</f>
        <v>44</v>
      </c>
      <c r="E137" s="22"/>
      <c r="F137" s="2" t="s">
        <v>2547</v>
      </c>
      <c r="G137" s="2" t="s">
        <v>105</v>
      </c>
      <c r="H137" s="28"/>
      <c r="I137" s="2"/>
      <c r="J137" s="5" t="s">
        <v>1790</v>
      </c>
      <c r="K137" s="3">
        <v>36633</v>
      </c>
      <c r="L137" s="3">
        <v>36617</v>
      </c>
      <c r="M137" s="5">
        <v>60</v>
      </c>
      <c r="N137" s="3">
        <v>38442</v>
      </c>
      <c r="O137" s="1">
        <v>1</v>
      </c>
      <c r="P137" s="29">
        <f t="shared" si="16"/>
        <v>38414</v>
      </c>
      <c r="Q137" s="2" t="s">
        <v>785</v>
      </c>
      <c r="R137" s="1">
        <v>0</v>
      </c>
      <c r="S137" s="2" t="s">
        <v>2547</v>
      </c>
      <c r="T137" s="29">
        <f t="shared" si="17"/>
        <v>38414</v>
      </c>
      <c r="U137" s="29">
        <f t="shared" si="18"/>
        <v>38442</v>
      </c>
      <c r="V137" s="1" t="s">
        <v>2548</v>
      </c>
      <c r="W137" s="5" t="s">
        <v>2092</v>
      </c>
      <c r="X137" s="2" t="s">
        <v>2070</v>
      </c>
      <c r="Y137" s="1" t="s">
        <v>145</v>
      </c>
      <c r="Z137" s="4" t="s">
        <v>2547</v>
      </c>
      <c r="AA137" s="2" t="s">
        <v>2550</v>
      </c>
      <c r="AB137" s="2" t="s">
        <v>670</v>
      </c>
      <c r="AC137" s="2" t="s">
        <v>2091</v>
      </c>
      <c r="AD137" s="1" t="s">
        <v>3297</v>
      </c>
      <c r="AE137" s="2" t="s">
        <v>2093</v>
      </c>
      <c r="AF137" s="2" t="s">
        <v>2985</v>
      </c>
      <c r="AG137" s="1" t="s">
        <v>3248</v>
      </c>
      <c r="AH137" s="2" t="s">
        <v>2547</v>
      </c>
      <c r="AI137" s="2" t="s">
        <v>2547</v>
      </c>
      <c r="AJ137" s="2"/>
      <c r="AK137" s="2"/>
      <c r="AL137" s="2"/>
      <c r="AM137" s="2"/>
    </row>
    <row r="138" spans="1:39" s="43" customFormat="1" ht="12.75" outlineLevel="1">
      <c r="A138" s="2" t="s">
        <v>898</v>
      </c>
      <c r="B138" s="27" t="s">
        <v>2750</v>
      </c>
      <c r="C138" s="2" t="s">
        <v>1989</v>
      </c>
      <c r="D138" s="2">
        <f>COUNTIF(C:C,C138)</f>
        <v>44</v>
      </c>
      <c r="E138" s="22"/>
      <c r="F138" s="2" t="s">
        <v>2547</v>
      </c>
      <c r="G138" s="2" t="s">
        <v>105</v>
      </c>
      <c r="H138" s="28"/>
      <c r="I138" s="2"/>
      <c r="J138" s="5" t="s">
        <v>1790</v>
      </c>
      <c r="K138" s="3">
        <v>36628</v>
      </c>
      <c r="L138" s="3">
        <v>36617</v>
      </c>
      <c r="M138" s="5">
        <v>60</v>
      </c>
      <c r="N138" s="3">
        <v>38442</v>
      </c>
      <c r="O138" s="1">
        <v>1</v>
      </c>
      <c r="P138" s="29">
        <f t="shared" si="16"/>
        <v>38414</v>
      </c>
      <c r="Q138" s="2" t="s">
        <v>785</v>
      </c>
      <c r="R138" s="1">
        <v>0</v>
      </c>
      <c r="S138" s="2" t="s">
        <v>2547</v>
      </c>
      <c r="T138" s="29">
        <f t="shared" si="17"/>
        <v>38414</v>
      </c>
      <c r="U138" s="29">
        <f t="shared" si="18"/>
        <v>38442</v>
      </c>
      <c r="V138" s="1" t="s">
        <v>2548</v>
      </c>
      <c r="W138" s="5" t="s">
        <v>2092</v>
      </c>
      <c r="X138" s="2" t="s">
        <v>2070</v>
      </c>
      <c r="Y138" s="1" t="s">
        <v>145</v>
      </c>
      <c r="Z138" s="4" t="s">
        <v>2547</v>
      </c>
      <c r="AA138" s="2" t="s">
        <v>2550</v>
      </c>
      <c r="AB138" s="2" t="s">
        <v>670</v>
      </c>
      <c r="AC138" s="2" t="s">
        <v>2091</v>
      </c>
      <c r="AD138" s="5" t="s">
        <v>2547</v>
      </c>
      <c r="AE138" s="2" t="s">
        <v>2093</v>
      </c>
      <c r="AF138" s="2" t="s">
        <v>2985</v>
      </c>
      <c r="AG138" s="1" t="s">
        <v>3248</v>
      </c>
      <c r="AH138" s="2" t="s">
        <v>2547</v>
      </c>
      <c r="AI138" s="2" t="s">
        <v>2547</v>
      </c>
      <c r="AJ138" s="2"/>
      <c r="AK138" s="2"/>
      <c r="AL138" s="2"/>
      <c r="AM138" s="2"/>
    </row>
    <row r="139" spans="1:39" ht="12.75" outlineLevel="1">
      <c r="A139" s="2" t="s">
        <v>898</v>
      </c>
      <c r="B139" s="27" t="s">
        <v>2750</v>
      </c>
      <c r="C139" s="2" t="s">
        <v>1989</v>
      </c>
      <c r="D139" s="2">
        <f>COUNTIF(C:C,C139)</f>
        <v>44</v>
      </c>
      <c r="E139" s="22"/>
      <c r="F139" s="2" t="s">
        <v>2547</v>
      </c>
      <c r="G139" s="2" t="s">
        <v>105</v>
      </c>
      <c r="H139" s="28"/>
      <c r="I139" s="2"/>
      <c r="J139" s="5" t="s">
        <v>1790</v>
      </c>
      <c r="K139" s="3">
        <v>36630</v>
      </c>
      <c r="L139" s="3">
        <v>36617</v>
      </c>
      <c r="M139" s="5">
        <v>60</v>
      </c>
      <c r="N139" s="3">
        <v>38442</v>
      </c>
      <c r="O139" s="1">
        <v>1</v>
      </c>
      <c r="P139" s="29">
        <f t="shared" si="16"/>
        <v>38414</v>
      </c>
      <c r="Q139" s="2" t="s">
        <v>785</v>
      </c>
      <c r="R139" s="1">
        <v>0</v>
      </c>
      <c r="S139" s="2" t="s">
        <v>2547</v>
      </c>
      <c r="T139" s="29">
        <f t="shared" si="17"/>
        <v>38414</v>
      </c>
      <c r="U139" s="29">
        <f t="shared" si="18"/>
        <v>38442</v>
      </c>
      <c r="V139" s="1" t="s">
        <v>2548</v>
      </c>
      <c r="W139" s="5" t="s">
        <v>2092</v>
      </c>
      <c r="X139" s="2" t="s">
        <v>2070</v>
      </c>
      <c r="Y139" s="1" t="s">
        <v>145</v>
      </c>
      <c r="Z139" s="4" t="s">
        <v>2547</v>
      </c>
      <c r="AA139" s="2" t="s">
        <v>2550</v>
      </c>
      <c r="AB139" s="2" t="s">
        <v>670</v>
      </c>
      <c r="AC139" s="2" t="s">
        <v>2091</v>
      </c>
      <c r="AD139" s="5" t="s">
        <v>2547</v>
      </c>
      <c r="AE139" s="2" t="s">
        <v>2093</v>
      </c>
      <c r="AF139" s="2" t="s">
        <v>2985</v>
      </c>
      <c r="AG139" s="1" t="s">
        <v>3248</v>
      </c>
      <c r="AH139" s="2" t="s">
        <v>2547</v>
      </c>
      <c r="AI139" s="2" t="s">
        <v>2547</v>
      </c>
      <c r="AJ139" s="2"/>
      <c r="AK139" s="2"/>
      <c r="AL139" s="2"/>
      <c r="AM139" s="2"/>
    </row>
    <row r="140" spans="1:39" s="43" customFormat="1" ht="12.75" outlineLevel="1">
      <c r="A140" s="2" t="s">
        <v>898</v>
      </c>
      <c r="B140" s="27" t="s">
        <v>2750</v>
      </c>
      <c r="C140" s="2" t="s">
        <v>1989</v>
      </c>
      <c r="D140" s="2">
        <f>COUNTIF(C:C,C140)</f>
        <v>44</v>
      </c>
      <c r="E140" s="22"/>
      <c r="F140" s="2" t="s">
        <v>2547</v>
      </c>
      <c r="G140" s="2" t="s">
        <v>105</v>
      </c>
      <c r="H140" s="28"/>
      <c r="I140" s="2"/>
      <c r="J140" s="5" t="s">
        <v>1790</v>
      </c>
      <c r="K140" s="3">
        <v>36599</v>
      </c>
      <c r="L140" s="3">
        <v>36617</v>
      </c>
      <c r="M140" s="5">
        <v>60</v>
      </c>
      <c r="N140" s="3">
        <v>38442</v>
      </c>
      <c r="O140" s="1">
        <v>1</v>
      </c>
      <c r="P140" s="29">
        <f t="shared" si="16"/>
        <v>38414</v>
      </c>
      <c r="Q140" s="2" t="s">
        <v>785</v>
      </c>
      <c r="R140" s="1">
        <v>0</v>
      </c>
      <c r="S140" s="2" t="s">
        <v>2547</v>
      </c>
      <c r="T140" s="29">
        <f t="shared" si="17"/>
        <v>38414</v>
      </c>
      <c r="U140" s="29">
        <f t="shared" si="18"/>
        <v>38442</v>
      </c>
      <c r="V140" s="1" t="s">
        <v>2548</v>
      </c>
      <c r="W140" s="5" t="s">
        <v>2092</v>
      </c>
      <c r="X140" s="2" t="s">
        <v>2070</v>
      </c>
      <c r="Y140" s="1" t="s">
        <v>145</v>
      </c>
      <c r="Z140" s="4" t="s">
        <v>2547</v>
      </c>
      <c r="AA140" s="2" t="s">
        <v>2550</v>
      </c>
      <c r="AB140" s="2" t="s">
        <v>670</v>
      </c>
      <c r="AC140" s="2" t="s">
        <v>2091</v>
      </c>
      <c r="AD140" s="5" t="s">
        <v>2199</v>
      </c>
      <c r="AE140" s="2" t="s">
        <v>2093</v>
      </c>
      <c r="AF140" s="2" t="s">
        <v>2985</v>
      </c>
      <c r="AG140" s="1" t="s">
        <v>3248</v>
      </c>
      <c r="AH140" s="2" t="s">
        <v>2547</v>
      </c>
      <c r="AI140" s="2" t="s">
        <v>2547</v>
      </c>
      <c r="AJ140" s="2"/>
      <c r="AK140" s="2"/>
      <c r="AL140" s="2"/>
      <c r="AM140" s="2"/>
    </row>
    <row r="141" spans="1:39" s="43" customFormat="1" ht="12.75" outlineLevel="1">
      <c r="A141" s="2" t="s">
        <v>898</v>
      </c>
      <c r="B141" s="27" t="s">
        <v>2750</v>
      </c>
      <c r="C141" s="2" t="s">
        <v>1989</v>
      </c>
      <c r="D141" s="2">
        <f>COUNTIF(C:C,C141)</f>
        <v>44</v>
      </c>
      <c r="E141" s="22"/>
      <c r="F141" s="2" t="s">
        <v>2547</v>
      </c>
      <c r="G141" s="2" t="s">
        <v>105</v>
      </c>
      <c r="H141" s="28"/>
      <c r="I141" s="2"/>
      <c r="J141" s="5" t="s">
        <v>1790</v>
      </c>
      <c r="K141" s="3">
        <v>36616</v>
      </c>
      <c r="L141" s="3">
        <v>36617</v>
      </c>
      <c r="M141" s="5">
        <v>60</v>
      </c>
      <c r="N141" s="3">
        <v>38442</v>
      </c>
      <c r="O141" s="1">
        <v>1</v>
      </c>
      <c r="P141" s="29">
        <f t="shared" si="16"/>
        <v>38414</v>
      </c>
      <c r="Q141" s="2" t="s">
        <v>785</v>
      </c>
      <c r="R141" s="1">
        <v>0</v>
      </c>
      <c r="S141" s="2" t="s">
        <v>2547</v>
      </c>
      <c r="T141" s="29">
        <f t="shared" si="17"/>
        <v>38414</v>
      </c>
      <c r="U141" s="29">
        <f t="shared" si="18"/>
        <v>38442</v>
      </c>
      <c r="V141" s="1" t="s">
        <v>2548</v>
      </c>
      <c r="W141" s="5" t="s">
        <v>2092</v>
      </c>
      <c r="X141" s="2" t="s">
        <v>2070</v>
      </c>
      <c r="Y141" s="1" t="s">
        <v>145</v>
      </c>
      <c r="Z141" s="4" t="s">
        <v>2547</v>
      </c>
      <c r="AA141" s="2" t="s">
        <v>2550</v>
      </c>
      <c r="AB141" s="2" t="s">
        <v>670</v>
      </c>
      <c r="AC141" s="2" t="s">
        <v>2091</v>
      </c>
      <c r="AD141" s="5" t="s">
        <v>2547</v>
      </c>
      <c r="AE141" s="2" t="s">
        <v>2093</v>
      </c>
      <c r="AF141" s="2" t="s">
        <v>2985</v>
      </c>
      <c r="AG141" s="1" t="s">
        <v>3248</v>
      </c>
      <c r="AH141" s="2" t="s">
        <v>2547</v>
      </c>
      <c r="AI141" s="2" t="s">
        <v>2547</v>
      </c>
      <c r="AJ141" s="2"/>
      <c r="AK141" s="2"/>
      <c r="AL141" s="2"/>
      <c r="AM141" s="2"/>
    </row>
    <row r="142" spans="1:39" ht="12.75" outlineLevel="1">
      <c r="A142" s="2" t="s">
        <v>898</v>
      </c>
      <c r="B142" s="27" t="s">
        <v>2750</v>
      </c>
      <c r="C142" s="2" t="s">
        <v>1989</v>
      </c>
      <c r="D142" s="2">
        <f>COUNTIF(C:C,C142)</f>
        <v>44</v>
      </c>
      <c r="E142" s="22"/>
      <c r="F142" s="2" t="s">
        <v>2547</v>
      </c>
      <c r="G142" s="2" t="s">
        <v>105</v>
      </c>
      <c r="H142" s="28"/>
      <c r="I142" s="2"/>
      <c r="J142" s="5" t="s">
        <v>1790</v>
      </c>
      <c r="K142" s="3">
        <v>36624</v>
      </c>
      <c r="L142" s="3">
        <v>36617</v>
      </c>
      <c r="M142" s="5">
        <v>60</v>
      </c>
      <c r="N142" s="3">
        <v>38442</v>
      </c>
      <c r="O142" s="1">
        <v>1</v>
      </c>
      <c r="P142" s="29">
        <f t="shared" si="16"/>
        <v>38414</v>
      </c>
      <c r="Q142" s="2" t="s">
        <v>785</v>
      </c>
      <c r="R142" s="1">
        <v>0</v>
      </c>
      <c r="S142" s="2" t="s">
        <v>2547</v>
      </c>
      <c r="T142" s="29">
        <f t="shared" si="17"/>
        <v>38414</v>
      </c>
      <c r="U142" s="29">
        <f t="shared" si="18"/>
        <v>38442</v>
      </c>
      <c r="V142" s="5" t="s">
        <v>428</v>
      </c>
      <c r="W142" s="5" t="s">
        <v>2092</v>
      </c>
      <c r="X142" s="2" t="s">
        <v>2070</v>
      </c>
      <c r="Y142" s="1" t="s">
        <v>145</v>
      </c>
      <c r="Z142" s="4" t="s">
        <v>2547</v>
      </c>
      <c r="AA142" s="2" t="s">
        <v>2550</v>
      </c>
      <c r="AB142" s="2" t="s">
        <v>670</v>
      </c>
      <c r="AC142" s="2" t="s">
        <v>2091</v>
      </c>
      <c r="AD142" s="1" t="s">
        <v>1520</v>
      </c>
      <c r="AE142" s="2" t="s">
        <v>2093</v>
      </c>
      <c r="AF142" s="2" t="s">
        <v>2985</v>
      </c>
      <c r="AG142" s="1" t="s">
        <v>3248</v>
      </c>
      <c r="AH142" s="2" t="s">
        <v>2547</v>
      </c>
      <c r="AI142" s="2" t="s">
        <v>2547</v>
      </c>
      <c r="AJ142" s="2"/>
      <c r="AK142" s="2"/>
      <c r="AL142" s="2"/>
      <c r="AM142" s="2"/>
    </row>
    <row r="143" spans="1:39" s="43" customFormat="1" ht="12.75" outlineLevel="1">
      <c r="A143" s="2" t="s">
        <v>898</v>
      </c>
      <c r="B143" s="27" t="s">
        <v>2750</v>
      </c>
      <c r="C143" s="2" t="s">
        <v>1989</v>
      </c>
      <c r="D143" s="2">
        <f>COUNTIF(C:C,C143)</f>
        <v>44</v>
      </c>
      <c r="E143" s="22"/>
      <c r="F143" s="2" t="s">
        <v>2547</v>
      </c>
      <c r="G143" s="2" t="s">
        <v>105</v>
      </c>
      <c r="H143" s="28"/>
      <c r="I143" s="2"/>
      <c r="J143" s="5" t="s">
        <v>1790</v>
      </c>
      <c r="K143" s="3">
        <v>36634</v>
      </c>
      <c r="L143" s="3">
        <v>36617</v>
      </c>
      <c r="M143" s="5">
        <v>60</v>
      </c>
      <c r="N143" s="3">
        <v>38442</v>
      </c>
      <c r="O143" s="1">
        <v>1</v>
      </c>
      <c r="P143" s="29">
        <f t="shared" si="16"/>
        <v>38414</v>
      </c>
      <c r="Q143" s="2" t="s">
        <v>785</v>
      </c>
      <c r="R143" s="1">
        <v>0</v>
      </c>
      <c r="S143" s="2" t="s">
        <v>2547</v>
      </c>
      <c r="T143" s="29">
        <f t="shared" si="17"/>
        <v>38414</v>
      </c>
      <c r="U143" s="29">
        <f t="shared" si="18"/>
        <v>38442</v>
      </c>
      <c r="V143" s="1" t="s">
        <v>2548</v>
      </c>
      <c r="W143" s="5" t="s">
        <v>2092</v>
      </c>
      <c r="X143" s="2" t="s">
        <v>2070</v>
      </c>
      <c r="Y143" s="1" t="s">
        <v>145</v>
      </c>
      <c r="Z143" s="4" t="s">
        <v>2547</v>
      </c>
      <c r="AA143" s="2" t="s">
        <v>2550</v>
      </c>
      <c r="AB143" s="2" t="s">
        <v>670</v>
      </c>
      <c r="AC143" s="2" t="s">
        <v>2091</v>
      </c>
      <c r="AD143" s="5" t="s">
        <v>2547</v>
      </c>
      <c r="AE143" s="2" t="s">
        <v>2093</v>
      </c>
      <c r="AF143" s="2" t="s">
        <v>2985</v>
      </c>
      <c r="AG143" s="1" t="s">
        <v>3248</v>
      </c>
      <c r="AH143" s="2" t="s">
        <v>2547</v>
      </c>
      <c r="AI143" s="2" t="s">
        <v>2547</v>
      </c>
      <c r="AJ143" s="2"/>
      <c r="AK143" s="2"/>
      <c r="AL143" s="2"/>
      <c r="AM143" s="2"/>
    </row>
    <row r="144" spans="1:39" s="51" customFormat="1" ht="12.75" outlineLevel="1">
      <c r="A144" s="2" t="s">
        <v>898</v>
      </c>
      <c r="B144" s="27" t="s">
        <v>2750</v>
      </c>
      <c r="C144" s="2" t="s">
        <v>1989</v>
      </c>
      <c r="D144" s="2">
        <f>COUNTIF(C:C,C144)</f>
        <v>44</v>
      </c>
      <c r="E144" s="22"/>
      <c r="F144" s="2" t="s">
        <v>2547</v>
      </c>
      <c r="G144" s="2" t="s">
        <v>105</v>
      </c>
      <c r="H144" s="28"/>
      <c r="I144" s="2"/>
      <c r="J144" s="5" t="s">
        <v>1790</v>
      </c>
      <c r="K144" s="3">
        <v>36635</v>
      </c>
      <c r="L144" s="3">
        <v>36617</v>
      </c>
      <c r="M144" s="5">
        <v>60</v>
      </c>
      <c r="N144" s="3">
        <v>38442</v>
      </c>
      <c r="O144" s="1">
        <v>1</v>
      </c>
      <c r="P144" s="29">
        <f t="shared" si="16"/>
        <v>38414</v>
      </c>
      <c r="Q144" s="2" t="s">
        <v>785</v>
      </c>
      <c r="R144" s="1">
        <v>0</v>
      </c>
      <c r="S144" s="2" t="s">
        <v>2547</v>
      </c>
      <c r="T144" s="29">
        <f t="shared" si="17"/>
        <v>38414</v>
      </c>
      <c r="U144" s="29">
        <f t="shared" si="18"/>
        <v>38442</v>
      </c>
      <c r="V144" s="1" t="s">
        <v>2548</v>
      </c>
      <c r="W144" s="5" t="s">
        <v>2092</v>
      </c>
      <c r="X144" s="2" t="s">
        <v>2070</v>
      </c>
      <c r="Y144" s="1" t="s">
        <v>145</v>
      </c>
      <c r="Z144" s="4" t="s">
        <v>2547</v>
      </c>
      <c r="AA144" s="2" t="s">
        <v>2550</v>
      </c>
      <c r="AB144" s="2" t="s">
        <v>670</v>
      </c>
      <c r="AC144" s="2" t="s">
        <v>2091</v>
      </c>
      <c r="AD144" s="5" t="s">
        <v>2547</v>
      </c>
      <c r="AE144" s="2" t="s">
        <v>2093</v>
      </c>
      <c r="AF144" s="2" t="s">
        <v>2985</v>
      </c>
      <c r="AG144" s="1" t="s">
        <v>3248</v>
      </c>
      <c r="AH144" s="2" t="s">
        <v>2547</v>
      </c>
      <c r="AI144" s="2" t="s">
        <v>2547</v>
      </c>
      <c r="AJ144" s="2"/>
      <c r="AK144" s="2"/>
      <c r="AL144" s="2"/>
      <c r="AM144" s="2"/>
    </row>
    <row r="145" spans="1:39" s="51" customFormat="1" ht="12.75" outlineLevel="1">
      <c r="A145" s="2" t="s">
        <v>898</v>
      </c>
      <c r="B145" s="27" t="s">
        <v>2750</v>
      </c>
      <c r="C145" s="2" t="s">
        <v>1989</v>
      </c>
      <c r="D145" s="2">
        <f>COUNTIF(C:C,C145)</f>
        <v>44</v>
      </c>
      <c r="E145" s="22"/>
      <c r="F145" s="2" t="s">
        <v>2547</v>
      </c>
      <c r="G145" s="2" t="s">
        <v>105</v>
      </c>
      <c r="H145" s="28"/>
      <c r="I145" s="2"/>
      <c r="J145" s="5" t="s">
        <v>1790</v>
      </c>
      <c r="K145" s="3">
        <v>36623</v>
      </c>
      <c r="L145" s="3">
        <v>36617</v>
      </c>
      <c r="M145" s="5">
        <v>60</v>
      </c>
      <c r="N145" s="3">
        <v>38442</v>
      </c>
      <c r="O145" s="1">
        <v>1</v>
      </c>
      <c r="P145" s="29">
        <f t="shared" si="16"/>
        <v>38414</v>
      </c>
      <c r="Q145" s="2" t="s">
        <v>785</v>
      </c>
      <c r="R145" s="1">
        <v>0</v>
      </c>
      <c r="S145" s="2" t="s">
        <v>2547</v>
      </c>
      <c r="T145" s="29">
        <f t="shared" si="17"/>
        <v>38414</v>
      </c>
      <c r="U145" s="29">
        <f t="shared" si="18"/>
        <v>38442</v>
      </c>
      <c r="V145" s="1" t="s">
        <v>2548</v>
      </c>
      <c r="W145" s="5" t="s">
        <v>2092</v>
      </c>
      <c r="X145" s="2" t="s">
        <v>2070</v>
      </c>
      <c r="Y145" s="1" t="s">
        <v>145</v>
      </c>
      <c r="Z145" s="4" t="s">
        <v>2547</v>
      </c>
      <c r="AA145" s="2" t="s">
        <v>2550</v>
      </c>
      <c r="AB145" s="2" t="s">
        <v>670</v>
      </c>
      <c r="AC145" s="2" t="s">
        <v>2091</v>
      </c>
      <c r="AD145" s="5" t="s">
        <v>2547</v>
      </c>
      <c r="AE145" s="2" t="s">
        <v>2093</v>
      </c>
      <c r="AF145" s="2" t="s">
        <v>2985</v>
      </c>
      <c r="AG145" s="1" t="s">
        <v>3248</v>
      </c>
      <c r="AH145" s="2" t="s">
        <v>2547</v>
      </c>
      <c r="AI145" s="2" t="s">
        <v>2547</v>
      </c>
      <c r="AJ145" s="2"/>
      <c r="AK145" s="2"/>
      <c r="AL145" s="2"/>
      <c r="AM145" s="2"/>
    </row>
    <row r="146" spans="1:39" ht="12.75" outlineLevel="1">
      <c r="A146" s="2" t="s">
        <v>898</v>
      </c>
      <c r="B146" s="27" t="s">
        <v>2750</v>
      </c>
      <c r="C146" s="2" t="s">
        <v>1989</v>
      </c>
      <c r="D146" s="2">
        <f>COUNTIF(C:C,C146)</f>
        <v>44</v>
      </c>
      <c r="E146" s="22"/>
      <c r="F146" s="2" t="s">
        <v>2547</v>
      </c>
      <c r="G146" s="2" t="s">
        <v>105</v>
      </c>
      <c r="H146" s="28"/>
      <c r="I146" s="2"/>
      <c r="J146" s="5" t="s">
        <v>1790</v>
      </c>
      <c r="K146" s="3">
        <v>36626</v>
      </c>
      <c r="L146" s="3">
        <v>36617</v>
      </c>
      <c r="M146" s="5">
        <v>60</v>
      </c>
      <c r="N146" s="3">
        <v>38442</v>
      </c>
      <c r="O146" s="1">
        <v>1</v>
      </c>
      <c r="P146" s="29">
        <f t="shared" si="16"/>
        <v>38414</v>
      </c>
      <c r="Q146" s="2" t="s">
        <v>785</v>
      </c>
      <c r="R146" s="1">
        <v>0</v>
      </c>
      <c r="S146" s="2" t="s">
        <v>2547</v>
      </c>
      <c r="T146" s="29">
        <f t="shared" si="17"/>
        <v>38414</v>
      </c>
      <c r="U146" s="29">
        <f t="shared" si="18"/>
        <v>38442</v>
      </c>
      <c r="V146" s="1" t="s">
        <v>2548</v>
      </c>
      <c r="W146" s="5" t="s">
        <v>2092</v>
      </c>
      <c r="X146" s="2" t="s">
        <v>2070</v>
      </c>
      <c r="Y146" s="1" t="s">
        <v>145</v>
      </c>
      <c r="Z146" s="4" t="s">
        <v>2547</v>
      </c>
      <c r="AA146" s="2" t="s">
        <v>2550</v>
      </c>
      <c r="AB146" s="2" t="s">
        <v>670</v>
      </c>
      <c r="AC146" s="2" t="s">
        <v>2091</v>
      </c>
      <c r="AD146" s="5" t="s">
        <v>2202</v>
      </c>
      <c r="AE146" s="2" t="s">
        <v>2093</v>
      </c>
      <c r="AF146" s="2" t="s">
        <v>2985</v>
      </c>
      <c r="AG146" s="1" t="s">
        <v>3248</v>
      </c>
      <c r="AH146" s="2" t="s">
        <v>2547</v>
      </c>
      <c r="AI146" s="2" t="s">
        <v>2547</v>
      </c>
      <c r="AJ146" s="2"/>
      <c r="AK146" s="2"/>
      <c r="AL146" s="2"/>
      <c r="AM146" s="2"/>
    </row>
    <row r="147" spans="1:39" s="43" customFormat="1" ht="12.75" outlineLevel="1">
      <c r="A147" s="2" t="s">
        <v>898</v>
      </c>
      <c r="B147" s="27" t="s">
        <v>2750</v>
      </c>
      <c r="C147" s="2" t="s">
        <v>1989</v>
      </c>
      <c r="D147" s="2">
        <f>COUNTIF(C:C,C147)</f>
        <v>44</v>
      </c>
      <c r="E147" s="22"/>
      <c r="F147" s="2" t="s">
        <v>2547</v>
      </c>
      <c r="G147" s="2" t="s">
        <v>105</v>
      </c>
      <c r="H147" s="28"/>
      <c r="I147" s="2"/>
      <c r="J147" s="5" t="s">
        <v>1790</v>
      </c>
      <c r="K147" s="3">
        <v>36613</v>
      </c>
      <c r="L147" s="3">
        <v>36617</v>
      </c>
      <c r="M147" s="5">
        <v>60</v>
      </c>
      <c r="N147" s="3">
        <v>38442</v>
      </c>
      <c r="O147" s="1">
        <v>1</v>
      </c>
      <c r="P147" s="29">
        <f t="shared" si="16"/>
        <v>38414</v>
      </c>
      <c r="Q147" s="2" t="s">
        <v>785</v>
      </c>
      <c r="R147" s="1">
        <v>0</v>
      </c>
      <c r="S147" s="2" t="s">
        <v>2547</v>
      </c>
      <c r="T147" s="29">
        <f t="shared" si="17"/>
        <v>38414</v>
      </c>
      <c r="U147" s="29">
        <f t="shared" si="18"/>
        <v>38442</v>
      </c>
      <c r="V147" s="1" t="s">
        <v>2548</v>
      </c>
      <c r="W147" s="5" t="s">
        <v>2092</v>
      </c>
      <c r="X147" s="2" t="s">
        <v>2070</v>
      </c>
      <c r="Y147" s="1" t="s">
        <v>145</v>
      </c>
      <c r="Z147" s="4" t="s">
        <v>2547</v>
      </c>
      <c r="AA147" s="2" t="s">
        <v>2550</v>
      </c>
      <c r="AB147" s="2" t="s">
        <v>670</v>
      </c>
      <c r="AC147" s="2" t="s">
        <v>2091</v>
      </c>
      <c r="AD147" s="5" t="s">
        <v>2201</v>
      </c>
      <c r="AE147" s="2" t="s">
        <v>2093</v>
      </c>
      <c r="AF147" s="2" t="s">
        <v>2985</v>
      </c>
      <c r="AG147" s="1" t="s">
        <v>3248</v>
      </c>
      <c r="AH147" s="2" t="s">
        <v>2547</v>
      </c>
      <c r="AI147" s="2" t="s">
        <v>2547</v>
      </c>
      <c r="AJ147" s="2"/>
      <c r="AK147" s="2"/>
      <c r="AL147" s="2"/>
      <c r="AM147" s="2"/>
    </row>
    <row r="148" spans="1:39" ht="12.75" outlineLevel="1">
      <c r="A148" s="2" t="s">
        <v>898</v>
      </c>
      <c r="B148" s="27" t="s">
        <v>2750</v>
      </c>
      <c r="C148" s="2" t="s">
        <v>1989</v>
      </c>
      <c r="D148" s="2">
        <f>COUNTIF(C:C,C148)</f>
        <v>44</v>
      </c>
      <c r="E148" s="22"/>
      <c r="F148" s="2" t="s">
        <v>2547</v>
      </c>
      <c r="G148" s="2" t="s">
        <v>105</v>
      </c>
      <c r="H148" s="28"/>
      <c r="I148" s="2"/>
      <c r="J148" s="5" t="s">
        <v>1790</v>
      </c>
      <c r="K148" s="3">
        <v>36603</v>
      </c>
      <c r="L148" s="3">
        <v>36617</v>
      </c>
      <c r="M148" s="5">
        <v>60</v>
      </c>
      <c r="N148" s="3">
        <v>38442</v>
      </c>
      <c r="O148" s="1">
        <v>1</v>
      </c>
      <c r="P148" s="29">
        <f t="shared" si="16"/>
        <v>38414</v>
      </c>
      <c r="Q148" s="2" t="s">
        <v>785</v>
      </c>
      <c r="R148" s="1">
        <v>0</v>
      </c>
      <c r="S148" s="2" t="s">
        <v>2547</v>
      </c>
      <c r="T148" s="29">
        <f t="shared" si="17"/>
        <v>38414</v>
      </c>
      <c r="U148" s="29">
        <f t="shared" si="18"/>
        <v>38442</v>
      </c>
      <c r="V148" s="1" t="s">
        <v>2548</v>
      </c>
      <c r="W148" s="5" t="s">
        <v>2092</v>
      </c>
      <c r="X148" s="2" t="s">
        <v>2070</v>
      </c>
      <c r="Y148" s="1" t="s">
        <v>145</v>
      </c>
      <c r="Z148" s="4" t="s">
        <v>2547</v>
      </c>
      <c r="AA148" s="2" t="s">
        <v>2550</v>
      </c>
      <c r="AB148" s="2" t="s">
        <v>670</v>
      </c>
      <c r="AC148" s="2" t="s">
        <v>2091</v>
      </c>
      <c r="AD148" s="5" t="s">
        <v>2547</v>
      </c>
      <c r="AE148" s="2" t="s">
        <v>2093</v>
      </c>
      <c r="AF148" s="2" t="s">
        <v>2985</v>
      </c>
      <c r="AG148" s="1" t="s">
        <v>3248</v>
      </c>
      <c r="AH148" s="2" t="s">
        <v>2547</v>
      </c>
      <c r="AI148" s="2" t="s">
        <v>2547</v>
      </c>
      <c r="AJ148" s="2"/>
      <c r="AK148" s="2"/>
      <c r="AL148" s="2"/>
      <c r="AM148" s="2"/>
    </row>
    <row r="149" spans="1:39" ht="12.75" outlineLevel="1">
      <c r="A149" s="2" t="s">
        <v>898</v>
      </c>
      <c r="B149" s="27" t="s">
        <v>2750</v>
      </c>
      <c r="C149" s="2" t="s">
        <v>1989</v>
      </c>
      <c r="D149" s="2">
        <f>COUNTIF(C:C,C149)</f>
        <v>44</v>
      </c>
      <c r="E149" s="22"/>
      <c r="F149" s="2" t="s">
        <v>2547</v>
      </c>
      <c r="G149" s="2" t="s">
        <v>105</v>
      </c>
      <c r="H149" s="28"/>
      <c r="I149" s="2"/>
      <c r="J149" s="5" t="s">
        <v>1790</v>
      </c>
      <c r="K149" s="3">
        <v>36625</v>
      </c>
      <c r="L149" s="3">
        <v>36617</v>
      </c>
      <c r="M149" s="5">
        <v>60</v>
      </c>
      <c r="N149" s="3">
        <v>38442</v>
      </c>
      <c r="O149" s="1">
        <v>1</v>
      </c>
      <c r="P149" s="29">
        <f t="shared" si="16"/>
        <v>38414</v>
      </c>
      <c r="Q149" s="2" t="s">
        <v>785</v>
      </c>
      <c r="R149" s="1">
        <v>0</v>
      </c>
      <c r="S149" s="2" t="s">
        <v>2547</v>
      </c>
      <c r="T149" s="29">
        <f t="shared" si="17"/>
        <v>38414</v>
      </c>
      <c r="U149" s="29">
        <f t="shared" si="18"/>
        <v>38442</v>
      </c>
      <c r="V149" s="1" t="s">
        <v>2548</v>
      </c>
      <c r="W149" s="5" t="s">
        <v>2092</v>
      </c>
      <c r="X149" s="2" t="s">
        <v>2070</v>
      </c>
      <c r="Y149" s="1" t="s">
        <v>145</v>
      </c>
      <c r="Z149" s="4" t="s">
        <v>2547</v>
      </c>
      <c r="AA149" s="2" t="s">
        <v>2550</v>
      </c>
      <c r="AB149" s="2" t="s">
        <v>670</v>
      </c>
      <c r="AC149" s="2" t="s">
        <v>2091</v>
      </c>
      <c r="AD149" s="5" t="s">
        <v>1344</v>
      </c>
      <c r="AE149" s="2" t="s">
        <v>2093</v>
      </c>
      <c r="AF149" s="2" t="s">
        <v>2985</v>
      </c>
      <c r="AG149" s="1" t="s">
        <v>3248</v>
      </c>
      <c r="AH149" s="2" t="s">
        <v>2547</v>
      </c>
      <c r="AI149" s="2" t="s">
        <v>2547</v>
      </c>
      <c r="AJ149" s="2"/>
      <c r="AK149" s="2"/>
      <c r="AL149" s="2"/>
      <c r="AM149" s="2"/>
    </row>
    <row r="150" spans="1:39" s="43" customFormat="1" ht="12.75" outlineLevel="1">
      <c r="A150" s="2" t="s">
        <v>898</v>
      </c>
      <c r="B150" s="27" t="s">
        <v>2750</v>
      </c>
      <c r="C150" s="2" t="s">
        <v>1989</v>
      </c>
      <c r="D150" s="2">
        <f>COUNTIF(C:C,C150)</f>
        <v>44</v>
      </c>
      <c r="E150" s="22"/>
      <c r="F150" s="2" t="s">
        <v>2547</v>
      </c>
      <c r="G150" s="2" t="s">
        <v>105</v>
      </c>
      <c r="H150" s="28"/>
      <c r="I150" s="2"/>
      <c r="J150" s="5" t="s">
        <v>1790</v>
      </c>
      <c r="K150" s="3">
        <v>36622</v>
      </c>
      <c r="L150" s="3">
        <v>36617</v>
      </c>
      <c r="M150" s="5">
        <v>60</v>
      </c>
      <c r="N150" s="3">
        <v>38442</v>
      </c>
      <c r="O150" s="1">
        <v>1</v>
      </c>
      <c r="P150" s="29">
        <f t="shared" si="16"/>
        <v>38414</v>
      </c>
      <c r="Q150" s="2" t="s">
        <v>785</v>
      </c>
      <c r="R150" s="1">
        <v>0</v>
      </c>
      <c r="S150" s="2" t="s">
        <v>2547</v>
      </c>
      <c r="T150" s="29">
        <f t="shared" si="17"/>
        <v>38414</v>
      </c>
      <c r="U150" s="29">
        <f t="shared" si="18"/>
        <v>38442</v>
      </c>
      <c r="V150" s="1" t="s">
        <v>2548</v>
      </c>
      <c r="W150" s="5" t="s">
        <v>2092</v>
      </c>
      <c r="X150" s="2" t="s">
        <v>2070</v>
      </c>
      <c r="Y150" s="1" t="s">
        <v>145</v>
      </c>
      <c r="Z150" s="4" t="s">
        <v>2547</v>
      </c>
      <c r="AA150" s="2" t="s">
        <v>2550</v>
      </c>
      <c r="AB150" s="2" t="s">
        <v>670</v>
      </c>
      <c r="AC150" s="2" t="s">
        <v>2091</v>
      </c>
      <c r="AD150" s="5" t="s">
        <v>2547</v>
      </c>
      <c r="AE150" s="2" t="s">
        <v>2093</v>
      </c>
      <c r="AF150" s="2" t="s">
        <v>2985</v>
      </c>
      <c r="AG150" s="1" t="s">
        <v>3248</v>
      </c>
      <c r="AH150" s="2" t="s">
        <v>2547</v>
      </c>
      <c r="AI150" s="2" t="s">
        <v>2547</v>
      </c>
      <c r="AJ150" s="2"/>
      <c r="AK150" s="2"/>
      <c r="AL150" s="2"/>
      <c r="AM150" s="2"/>
    </row>
    <row r="151" spans="1:39" s="43" customFormat="1" ht="12.75" outlineLevel="1">
      <c r="A151" s="2" t="s">
        <v>898</v>
      </c>
      <c r="B151" s="27" t="s">
        <v>2750</v>
      </c>
      <c r="C151" s="2" t="s">
        <v>1989</v>
      </c>
      <c r="D151" s="2">
        <f>COUNTIF(C:C,C151)</f>
        <v>44</v>
      </c>
      <c r="E151" s="22"/>
      <c r="F151" s="2" t="s">
        <v>2547</v>
      </c>
      <c r="G151" s="2" t="s">
        <v>105</v>
      </c>
      <c r="H151" s="28"/>
      <c r="I151" s="2"/>
      <c r="J151" s="5" t="s">
        <v>1790</v>
      </c>
      <c r="K151" s="3">
        <v>36615</v>
      </c>
      <c r="L151" s="3">
        <v>36617</v>
      </c>
      <c r="M151" s="5">
        <v>60</v>
      </c>
      <c r="N151" s="3">
        <v>38442</v>
      </c>
      <c r="O151" s="1">
        <v>1</v>
      </c>
      <c r="P151" s="29">
        <f t="shared" si="16"/>
        <v>38414</v>
      </c>
      <c r="Q151" s="2" t="s">
        <v>785</v>
      </c>
      <c r="R151" s="1">
        <v>0</v>
      </c>
      <c r="S151" s="2" t="s">
        <v>2547</v>
      </c>
      <c r="T151" s="29">
        <f t="shared" si="17"/>
        <v>38414</v>
      </c>
      <c r="U151" s="29">
        <f t="shared" si="18"/>
        <v>38442</v>
      </c>
      <c r="V151" s="5" t="s">
        <v>1401</v>
      </c>
      <c r="W151" s="5" t="s">
        <v>2092</v>
      </c>
      <c r="X151" s="2" t="s">
        <v>2070</v>
      </c>
      <c r="Y151" s="1" t="s">
        <v>145</v>
      </c>
      <c r="Z151" s="4" t="s">
        <v>2547</v>
      </c>
      <c r="AA151" s="2" t="s">
        <v>2550</v>
      </c>
      <c r="AB151" s="2" t="s">
        <v>670</v>
      </c>
      <c r="AC151" s="2" t="s">
        <v>2091</v>
      </c>
      <c r="AD151" s="5" t="s">
        <v>2547</v>
      </c>
      <c r="AE151" s="2" t="s">
        <v>2093</v>
      </c>
      <c r="AF151" s="2" t="s">
        <v>2985</v>
      </c>
      <c r="AG151" s="1" t="s">
        <v>3248</v>
      </c>
      <c r="AH151" s="2" t="s">
        <v>2547</v>
      </c>
      <c r="AI151" s="2" t="s">
        <v>2547</v>
      </c>
      <c r="AJ151" s="2"/>
      <c r="AK151" s="2"/>
      <c r="AL151" s="2"/>
      <c r="AM151" s="2"/>
    </row>
    <row r="152" spans="1:39" ht="12.75" outlineLevel="1">
      <c r="A152" s="2" t="s">
        <v>898</v>
      </c>
      <c r="B152" s="27" t="s">
        <v>2750</v>
      </c>
      <c r="C152" s="2" t="s">
        <v>1989</v>
      </c>
      <c r="D152" s="2">
        <f>COUNTIF(C:C,C152)</f>
        <v>44</v>
      </c>
      <c r="E152" s="22"/>
      <c r="F152" s="2" t="s">
        <v>2547</v>
      </c>
      <c r="G152" s="2" t="s">
        <v>105</v>
      </c>
      <c r="H152" s="28"/>
      <c r="I152" s="2"/>
      <c r="J152" s="5" t="s">
        <v>1790</v>
      </c>
      <c r="K152" s="3">
        <v>36611</v>
      </c>
      <c r="L152" s="3">
        <v>36617</v>
      </c>
      <c r="M152" s="5">
        <v>60</v>
      </c>
      <c r="N152" s="3">
        <v>38442</v>
      </c>
      <c r="O152" s="1">
        <v>1</v>
      </c>
      <c r="P152" s="29">
        <f t="shared" si="16"/>
        <v>38414</v>
      </c>
      <c r="Q152" s="2" t="s">
        <v>785</v>
      </c>
      <c r="R152" s="1">
        <v>0</v>
      </c>
      <c r="S152" s="2" t="s">
        <v>2547</v>
      </c>
      <c r="T152" s="29">
        <f t="shared" si="17"/>
        <v>38414</v>
      </c>
      <c r="U152" s="29">
        <f t="shared" si="18"/>
        <v>38442</v>
      </c>
      <c r="V152" s="1" t="s">
        <v>2548</v>
      </c>
      <c r="W152" s="5" t="s">
        <v>2092</v>
      </c>
      <c r="X152" s="2" t="s">
        <v>2070</v>
      </c>
      <c r="Y152" s="1" t="s">
        <v>145</v>
      </c>
      <c r="Z152" s="4" t="s">
        <v>2547</v>
      </c>
      <c r="AA152" s="2" t="s">
        <v>2550</v>
      </c>
      <c r="AB152" s="2" t="s">
        <v>670</v>
      </c>
      <c r="AC152" s="2" t="s">
        <v>2091</v>
      </c>
      <c r="AD152" s="5" t="s">
        <v>2547</v>
      </c>
      <c r="AE152" s="2" t="s">
        <v>2093</v>
      </c>
      <c r="AF152" s="2" t="s">
        <v>2985</v>
      </c>
      <c r="AG152" s="1" t="s">
        <v>3248</v>
      </c>
      <c r="AH152" s="2" t="s">
        <v>2547</v>
      </c>
      <c r="AI152" s="2" t="s">
        <v>2547</v>
      </c>
      <c r="AJ152" s="2"/>
      <c r="AK152" s="2"/>
      <c r="AL152" s="2"/>
      <c r="AM152" s="2"/>
    </row>
    <row r="153" spans="1:39" s="43" customFormat="1" ht="12.75" outlineLevel="1">
      <c r="A153" s="2" t="s">
        <v>898</v>
      </c>
      <c r="B153" s="27" t="s">
        <v>2750</v>
      </c>
      <c r="C153" s="2" t="s">
        <v>1989</v>
      </c>
      <c r="D153" s="2">
        <f>COUNTIF(C:C,C153)</f>
        <v>44</v>
      </c>
      <c r="E153" s="22"/>
      <c r="F153" s="2" t="s">
        <v>2547</v>
      </c>
      <c r="G153" s="2" t="s">
        <v>105</v>
      </c>
      <c r="H153" s="28"/>
      <c r="I153" s="2"/>
      <c r="J153" s="5" t="s">
        <v>1790</v>
      </c>
      <c r="K153" s="3">
        <v>36618</v>
      </c>
      <c r="L153" s="3">
        <v>36617</v>
      </c>
      <c r="M153" s="5">
        <v>60</v>
      </c>
      <c r="N153" s="3">
        <v>38442</v>
      </c>
      <c r="O153" s="1">
        <v>1</v>
      </c>
      <c r="P153" s="29">
        <f t="shared" si="16"/>
        <v>38414</v>
      </c>
      <c r="Q153" s="2" t="s">
        <v>785</v>
      </c>
      <c r="R153" s="1">
        <v>0</v>
      </c>
      <c r="S153" s="2" t="s">
        <v>2547</v>
      </c>
      <c r="T153" s="29">
        <f t="shared" si="17"/>
        <v>38414</v>
      </c>
      <c r="U153" s="29">
        <f t="shared" si="18"/>
        <v>38442</v>
      </c>
      <c r="V153" s="5" t="s">
        <v>1403</v>
      </c>
      <c r="W153" s="5" t="s">
        <v>2092</v>
      </c>
      <c r="X153" s="2" t="s">
        <v>2070</v>
      </c>
      <c r="Y153" s="1" t="s">
        <v>145</v>
      </c>
      <c r="Z153" s="4" t="s">
        <v>2547</v>
      </c>
      <c r="AA153" s="2" t="s">
        <v>2550</v>
      </c>
      <c r="AB153" s="2" t="s">
        <v>670</v>
      </c>
      <c r="AC153" s="2" t="s">
        <v>2091</v>
      </c>
      <c r="AD153" s="5" t="s">
        <v>2547</v>
      </c>
      <c r="AE153" s="2" t="s">
        <v>2093</v>
      </c>
      <c r="AF153" s="2" t="s">
        <v>2985</v>
      </c>
      <c r="AG153" s="1" t="s">
        <v>3248</v>
      </c>
      <c r="AH153" s="2" t="s">
        <v>2547</v>
      </c>
      <c r="AI153" s="2" t="s">
        <v>2547</v>
      </c>
      <c r="AJ153" s="2"/>
      <c r="AK153" s="2"/>
      <c r="AL153" s="2"/>
      <c r="AM153" s="2"/>
    </row>
    <row r="154" spans="1:39" ht="12.75" outlineLevel="1">
      <c r="A154" s="2" t="s">
        <v>898</v>
      </c>
      <c r="B154" s="27" t="s">
        <v>2750</v>
      </c>
      <c r="C154" s="2" t="s">
        <v>1989</v>
      </c>
      <c r="D154" s="2">
        <f>COUNTIF(C:C,C154)</f>
        <v>44</v>
      </c>
      <c r="E154" s="22"/>
      <c r="F154" s="2" t="s">
        <v>2547</v>
      </c>
      <c r="G154" s="2" t="s">
        <v>105</v>
      </c>
      <c r="H154" s="28"/>
      <c r="I154" s="2"/>
      <c r="J154" s="5" t="s">
        <v>1790</v>
      </c>
      <c r="K154" s="3">
        <v>36604</v>
      </c>
      <c r="L154" s="3">
        <v>36617</v>
      </c>
      <c r="M154" s="5">
        <v>60</v>
      </c>
      <c r="N154" s="3">
        <v>38442</v>
      </c>
      <c r="O154" s="1">
        <v>1</v>
      </c>
      <c r="P154" s="29">
        <f t="shared" si="16"/>
        <v>38414</v>
      </c>
      <c r="Q154" s="2" t="s">
        <v>785</v>
      </c>
      <c r="R154" s="1">
        <v>0</v>
      </c>
      <c r="S154" s="2" t="s">
        <v>2547</v>
      </c>
      <c r="T154" s="29">
        <f t="shared" si="17"/>
        <v>38414</v>
      </c>
      <c r="U154" s="29">
        <f t="shared" si="18"/>
        <v>38442</v>
      </c>
      <c r="V154" s="1" t="s">
        <v>2548</v>
      </c>
      <c r="W154" s="5" t="s">
        <v>2092</v>
      </c>
      <c r="X154" s="2" t="s">
        <v>2070</v>
      </c>
      <c r="Y154" s="1" t="s">
        <v>145</v>
      </c>
      <c r="Z154" s="4" t="s">
        <v>2547</v>
      </c>
      <c r="AA154" s="2" t="s">
        <v>2550</v>
      </c>
      <c r="AB154" s="2" t="s">
        <v>670</v>
      </c>
      <c r="AC154" s="2" t="s">
        <v>2091</v>
      </c>
      <c r="AD154" s="5" t="s">
        <v>2547</v>
      </c>
      <c r="AE154" s="2" t="s">
        <v>2093</v>
      </c>
      <c r="AF154" s="2" t="s">
        <v>2985</v>
      </c>
      <c r="AG154" s="1" t="s">
        <v>3248</v>
      </c>
      <c r="AH154" s="2" t="s">
        <v>2547</v>
      </c>
      <c r="AI154" s="2" t="s">
        <v>2547</v>
      </c>
      <c r="AJ154" s="2"/>
      <c r="AK154" s="2"/>
      <c r="AL154" s="2"/>
      <c r="AM154" s="2"/>
    </row>
    <row r="155" spans="1:39" s="43" customFormat="1" ht="12.75" outlineLevel="1">
      <c r="A155" s="2" t="s">
        <v>898</v>
      </c>
      <c r="B155" s="27" t="s">
        <v>2750</v>
      </c>
      <c r="C155" s="2" t="s">
        <v>1989</v>
      </c>
      <c r="D155" s="2">
        <f>COUNTIF(C:C,C155)</f>
        <v>44</v>
      </c>
      <c r="E155" s="22"/>
      <c r="F155" s="2" t="s">
        <v>2547</v>
      </c>
      <c r="G155" s="2" t="s">
        <v>105</v>
      </c>
      <c r="H155" s="28"/>
      <c r="I155" s="2"/>
      <c r="J155" s="5" t="s">
        <v>1790</v>
      </c>
      <c r="K155" s="3">
        <v>36627</v>
      </c>
      <c r="L155" s="3">
        <v>36617</v>
      </c>
      <c r="M155" s="5">
        <v>60</v>
      </c>
      <c r="N155" s="3">
        <v>38442</v>
      </c>
      <c r="O155" s="1">
        <v>1</v>
      </c>
      <c r="P155" s="29">
        <f t="shared" si="16"/>
        <v>38414</v>
      </c>
      <c r="Q155" s="2" t="s">
        <v>785</v>
      </c>
      <c r="R155" s="1">
        <v>0</v>
      </c>
      <c r="S155" s="2" t="s">
        <v>2547</v>
      </c>
      <c r="T155" s="29">
        <f t="shared" si="17"/>
        <v>38414</v>
      </c>
      <c r="U155" s="29">
        <f t="shared" si="18"/>
        <v>38442</v>
      </c>
      <c r="V155" s="1" t="s">
        <v>2548</v>
      </c>
      <c r="W155" s="5" t="s">
        <v>2092</v>
      </c>
      <c r="X155" s="2" t="s">
        <v>2070</v>
      </c>
      <c r="Y155" s="1" t="s">
        <v>145</v>
      </c>
      <c r="Z155" s="4" t="s">
        <v>2547</v>
      </c>
      <c r="AA155" s="2" t="s">
        <v>2550</v>
      </c>
      <c r="AB155" s="2" t="s">
        <v>670</v>
      </c>
      <c r="AC155" s="2" t="s">
        <v>2091</v>
      </c>
      <c r="AD155" s="5" t="s">
        <v>2547</v>
      </c>
      <c r="AE155" s="2" t="s">
        <v>2093</v>
      </c>
      <c r="AF155" s="2" t="s">
        <v>2985</v>
      </c>
      <c r="AG155" s="1" t="s">
        <v>3248</v>
      </c>
      <c r="AH155" s="2" t="s">
        <v>2547</v>
      </c>
      <c r="AI155" s="2" t="s">
        <v>2547</v>
      </c>
      <c r="AJ155" s="2"/>
      <c r="AK155" s="2"/>
      <c r="AL155" s="2"/>
      <c r="AM155" s="2"/>
    </row>
    <row r="156" spans="1:39" s="43" customFormat="1" ht="12.75" outlineLevel="1">
      <c r="A156" s="2" t="s">
        <v>898</v>
      </c>
      <c r="B156" s="27" t="s">
        <v>2750</v>
      </c>
      <c r="C156" s="2" t="s">
        <v>1989</v>
      </c>
      <c r="D156" s="2">
        <f>COUNTIF(C:C,C156)</f>
        <v>44</v>
      </c>
      <c r="E156" s="22"/>
      <c r="F156" s="2" t="s">
        <v>2547</v>
      </c>
      <c r="G156" s="2" t="s">
        <v>105</v>
      </c>
      <c r="H156" s="28"/>
      <c r="I156" s="2"/>
      <c r="J156" s="5" t="s">
        <v>1790</v>
      </c>
      <c r="K156" s="3">
        <v>36609</v>
      </c>
      <c r="L156" s="3">
        <v>36617</v>
      </c>
      <c r="M156" s="5">
        <v>60</v>
      </c>
      <c r="N156" s="3">
        <v>38442</v>
      </c>
      <c r="O156" s="1">
        <v>1</v>
      </c>
      <c r="P156" s="29">
        <f t="shared" si="16"/>
        <v>38414</v>
      </c>
      <c r="Q156" s="2" t="s">
        <v>785</v>
      </c>
      <c r="R156" s="1">
        <v>0</v>
      </c>
      <c r="S156" s="2" t="s">
        <v>2547</v>
      </c>
      <c r="T156" s="29">
        <f t="shared" si="17"/>
        <v>38414</v>
      </c>
      <c r="U156" s="29">
        <f t="shared" si="18"/>
        <v>38442</v>
      </c>
      <c r="V156" s="1" t="s">
        <v>2548</v>
      </c>
      <c r="W156" s="5" t="s">
        <v>2092</v>
      </c>
      <c r="X156" s="2" t="s">
        <v>2070</v>
      </c>
      <c r="Y156" s="1" t="s">
        <v>145</v>
      </c>
      <c r="Z156" s="4" t="s">
        <v>2547</v>
      </c>
      <c r="AA156" s="2" t="s">
        <v>2550</v>
      </c>
      <c r="AB156" s="2" t="s">
        <v>670</v>
      </c>
      <c r="AC156" s="2" t="s">
        <v>2091</v>
      </c>
      <c r="AD156" s="5" t="s">
        <v>1345</v>
      </c>
      <c r="AE156" s="2" t="s">
        <v>2093</v>
      </c>
      <c r="AF156" s="2" t="s">
        <v>2985</v>
      </c>
      <c r="AG156" s="1" t="s">
        <v>3248</v>
      </c>
      <c r="AH156" s="2" t="s">
        <v>2547</v>
      </c>
      <c r="AI156" s="2" t="s">
        <v>2547</v>
      </c>
      <c r="AJ156" s="2"/>
      <c r="AK156" s="2"/>
      <c r="AL156" s="2"/>
      <c r="AM156" s="2"/>
    </row>
    <row r="157" spans="1:39" s="43" customFormat="1" ht="12.75" outlineLevel="1">
      <c r="A157" s="2" t="s">
        <v>898</v>
      </c>
      <c r="B157" s="27" t="s">
        <v>2750</v>
      </c>
      <c r="C157" s="2" t="s">
        <v>1989</v>
      </c>
      <c r="D157" s="2">
        <f>COUNTIF(C:C,C157)</f>
        <v>44</v>
      </c>
      <c r="E157" s="22"/>
      <c r="F157" s="2" t="s">
        <v>2547</v>
      </c>
      <c r="G157" s="2" t="s">
        <v>105</v>
      </c>
      <c r="H157" s="28"/>
      <c r="I157" s="2"/>
      <c r="J157" s="5" t="s">
        <v>1790</v>
      </c>
      <c r="K157" s="3">
        <v>36607</v>
      </c>
      <c r="L157" s="3">
        <v>36617</v>
      </c>
      <c r="M157" s="5">
        <v>60</v>
      </c>
      <c r="N157" s="3">
        <v>38442</v>
      </c>
      <c r="O157" s="1">
        <v>1</v>
      </c>
      <c r="P157" s="29">
        <f t="shared" si="16"/>
        <v>38414</v>
      </c>
      <c r="Q157" s="2" t="s">
        <v>785</v>
      </c>
      <c r="R157" s="1">
        <v>0</v>
      </c>
      <c r="S157" s="2" t="s">
        <v>2547</v>
      </c>
      <c r="T157" s="29">
        <f t="shared" si="17"/>
        <v>38414</v>
      </c>
      <c r="U157" s="29">
        <f t="shared" si="18"/>
        <v>38442</v>
      </c>
      <c r="V157" s="5" t="s">
        <v>427</v>
      </c>
      <c r="W157" s="5" t="s">
        <v>2092</v>
      </c>
      <c r="X157" s="2" t="s">
        <v>2070</v>
      </c>
      <c r="Y157" s="1" t="s">
        <v>145</v>
      </c>
      <c r="Z157" s="4" t="s">
        <v>2547</v>
      </c>
      <c r="AA157" s="2" t="s">
        <v>2550</v>
      </c>
      <c r="AB157" s="2" t="s">
        <v>670</v>
      </c>
      <c r="AC157" s="2" t="s">
        <v>2091</v>
      </c>
      <c r="AD157" s="5" t="s">
        <v>2547</v>
      </c>
      <c r="AE157" s="2" t="s">
        <v>2093</v>
      </c>
      <c r="AF157" s="2" t="s">
        <v>2985</v>
      </c>
      <c r="AG157" s="1" t="s">
        <v>3248</v>
      </c>
      <c r="AH157" s="2" t="s">
        <v>2547</v>
      </c>
      <c r="AI157" s="2" t="s">
        <v>2547</v>
      </c>
      <c r="AJ157" s="2"/>
      <c r="AK157" s="2"/>
      <c r="AL157" s="2"/>
      <c r="AM157" s="2"/>
    </row>
    <row r="158" spans="1:39" s="43" customFormat="1" ht="12.75" outlineLevel="1">
      <c r="A158" s="2" t="s">
        <v>898</v>
      </c>
      <c r="B158" s="27" t="s">
        <v>2750</v>
      </c>
      <c r="C158" s="2" t="s">
        <v>1989</v>
      </c>
      <c r="D158" s="2">
        <f>COUNTIF(C:C,C158)</f>
        <v>44</v>
      </c>
      <c r="E158" s="22"/>
      <c r="F158" s="2" t="s">
        <v>2547</v>
      </c>
      <c r="G158" s="2" t="s">
        <v>105</v>
      </c>
      <c r="H158" s="28"/>
      <c r="I158" s="2"/>
      <c r="J158" s="5" t="s">
        <v>1790</v>
      </c>
      <c r="K158" s="3">
        <v>36610</v>
      </c>
      <c r="L158" s="3">
        <v>36617</v>
      </c>
      <c r="M158" s="5">
        <v>60</v>
      </c>
      <c r="N158" s="3">
        <v>38442</v>
      </c>
      <c r="O158" s="1">
        <v>1</v>
      </c>
      <c r="P158" s="29">
        <f t="shared" si="16"/>
        <v>38414</v>
      </c>
      <c r="Q158" s="2" t="s">
        <v>785</v>
      </c>
      <c r="R158" s="1">
        <v>0</v>
      </c>
      <c r="S158" s="2" t="s">
        <v>2547</v>
      </c>
      <c r="T158" s="29">
        <f t="shared" si="17"/>
        <v>38414</v>
      </c>
      <c r="U158" s="29">
        <f t="shared" si="18"/>
        <v>38442</v>
      </c>
      <c r="V158" s="1" t="s">
        <v>2548</v>
      </c>
      <c r="W158" s="5" t="s">
        <v>2092</v>
      </c>
      <c r="X158" s="2" t="s">
        <v>2070</v>
      </c>
      <c r="Y158" s="1" t="s">
        <v>145</v>
      </c>
      <c r="Z158" s="4" t="s">
        <v>2547</v>
      </c>
      <c r="AA158" s="2" t="s">
        <v>2550</v>
      </c>
      <c r="AB158" s="2" t="s">
        <v>670</v>
      </c>
      <c r="AC158" s="2" t="s">
        <v>2091</v>
      </c>
      <c r="AD158" s="5" t="s">
        <v>2547</v>
      </c>
      <c r="AE158" s="2" t="s">
        <v>2093</v>
      </c>
      <c r="AF158" s="2" t="s">
        <v>2985</v>
      </c>
      <c r="AG158" s="1" t="s">
        <v>3248</v>
      </c>
      <c r="AH158" s="2" t="s">
        <v>2547</v>
      </c>
      <c r="AI158" s="2" t="s">
        <v>2547</v>
      </c>
      <c r="AJ158" s="2"/>
      <c r="AK158" s="2"/>
      <c r="AL158" s="2"/>
      <c r="AM158" s="2"/>
    </row>
    <row r="159" spans="1:39" s="43" customFormat="1" ht="12.75" outlineLevel="1">
      <c r="A159" s="2" t="s">
        <v>898</v>
      </c>
      <c r="B159" s="27" t="s">
        <v>2750</v>
      </c>
      <c r="C159" s="2" t="s">
        <v>1989</v>
      </c>
      <c r="D159" s="2">
        <f>COUNTIF(C:C,C159)</f>
        <v>44</v>
      </c>
      <c r="E159" s="22"/>
      <c r="F159" s="2" t="s">
        <v>2547</v>
      </c>
      <c r="G159" s="2" t="s">
        <v>105</v>
      </c>
      <c r="H159" s="28"/>
      <c r="I159" s="2"/>
      <c r="J159" s="5" t="s">
        <v>1790</v>
      </c>
      <c r="K159" s="3">
        <v>36620</v>
      </c>
      <c r="L159" s="3">
        <v>36617</v>
      </c>
      <c r="M159" s="5">
        <v>60</v>
      </c>
      <c r="N159" s="3">
        <v>38442</v>
      </c>
      <c r="O159" s="1">
        <v>1</v>
      </c>
      <c r="P159" s="29">
        <f t="shared" si="16"/>
        <v>38414</v>
      </c>
      <c r="Q159" s="2" t="s">
        <v>785</v>
      </c>
      <c r="R159" s="1">
        <v>0</v>
      </c>
      <c r="S159" s="2" t="s">
        <v>2547</v>
      </c>
      <c r="T159" s="29">
        <f t="shared" si="17"/>
        <v>38414</v>
      </c>
      <c r="U159" s="29">
        <f t="shared" si="18"/>
        <v>38442</v>
      </c>
      <c r="V159" s="1" t="s">
        <v>2548</v>
      </c>
      <c r="W159" s="5" t="s">
        <v>2092</v>
      </c>
      <c r="X159" s="2" t="s">
        <v>2070</v>
      </c>
      <c r="Y159" s="1" t="s">
        <v>145</v>
      </c>
      <c r="Z159" s="4" t="s">
        <v>2547</v>
      </c>
      <c r="AA159" s="2" t="s">
        <v>2550</v>
      </c>
      <c r="AB159" s="2" t="s">
        <v>670</v>
      </c>
      <c r="AC159" s="2" t="s">
        <v>2091</v>
      </c>
      <c r="AD159" s="5" t="s">
        <v>2197</v>
      </c>
      <c r="AE159" s="2" t="s">
        <v>2093</v>
      </c>
      <c r="AF159" s="2" t="s">
        <v>2985</v>
      </c>
      <c r="AG159" s="1" t="s">
        <v>3248</v>
      </c>
      <c r="AH159" s="2" t="s">
        <v>2547</v>
      </c>
      <c r="AI159" s="2" t="s">
        <v>2547</v>
      </c>
      <c r="AJ159" s="2"/>
      <c r="AK159" s="2"/>
      <c r="AL159" s="2"/>
      <c r="AM159" s="2"/>
    </row>
    <row r="160" spans="1:39" s="43" customFormat="1" ht="12.75" outlineLevel="1">
      <c r="A160" s="2" t="s">
        <v>898</v>
      </c>
      <c r="B160" s="27" t="s">
        <v>2750</v>
      </c>
      <c r="C160" s="2" t="s">
        <v>1989</v>
      </c>
      <c r="D160" s="2">
        <f>COUNTIF(C:C,C160)</f>
        <v>44</v>
      </c>
      <c r="E160" s="22"/>
      <c r="F160" s="2" t="s">
        <v>2547</v>
      </c>
      <c r="G160" s="2" t="s">
        <v>105</v>
      </c>
      <c r="H160" s="28"/>
      <c r="I160" s="2"/>
      <c r="J160" s="5" t="s">
        <v>1790</v>
      </c>
      <c r="K160" s="3">
        <v>36619</v>
      </c>
      <c r="L160" s="3">
        <v>36617</v>
      </c>
      <c r="M160" s="5">
        <v>60</v>
      </c>
      <c r="N160" s="3">
        <v>38442</v>
      </c>
      <c r="O160" s="1">
        <v>1</v>
      </c>
      <c r="P160" s="29">
        <f t="shared" si="16"/>
        <v>38414</v>
      </c>
      <c r="Q160" s="2" t="s">
        <v>785</v>
      </c>
      <c r="R160" s="1">
        <v>0</v>
      </c>
      <c r="S160" s="2" t="s">
        <v>2547</v>
      </c>
      <c r="T160" s="29">
        <f t="shared" si="17"/>
        <v>38414</v>
      </c>
      <c r="U160" s="29">
        <f t="shared" si="18"/>
        <v>38442</v>
      </c>
      <c r="V160" s="5" t="s">
        <v>2203</v>
      </c>
      <c r="W160" s="5" t="s">
        <v>2092</v>
      </c>
      <c r="X160" s="2" t="s">
        <v>2070</v>
      </c>
      <c r="Y160" s="1" t="s">
        <v>145</v>
      </c>
      <c r="Z160" s="4" t="s">
        <v>2547</v>
      </c>
      <c r="AA160" s="2" t="s">
        <v>2550</v>
      </c>
      <c r="AB160" s="2" t="s">
        <v>670</v>
      </c>
      <c r="AC160" s="2" t="s">
        <v>2091</v>
      </c>
      <c r="AD160" s="5" t="s">
        <v>2547</v>
      </c>
      <c r="AE160" s="2" t="s">
        <v>2093</v>
      </c>
      <c r="AF160" s="2" t="s">
        <v>2985</v>
      </c>
      <c r="AG160" s="1" t="s">
        <v>3248</v>
      </c>
      <c r="AH160" s="2" t="s">
        <v>2547</v>
      </c>
      <c r="AI160" s="2" t="s">
        <v>2547</v>
      </c>
      <c r="AJ160" s="2"/>
      <c r="AK160" s="2"/>
      <c r="AL160" s="2"/>
      <c r="AM160" s="2"/>
    </row>
    <row r="161" spans="1:39" ht="12.75" outlineLevel="1">
      <c r="A161" s="2" t="s">
        <v>898</v>
      </c>
      <c r="B161" s="27" t="s">
        <v>2750</v>
      </c>
      <c r="C161" s="2" t="s">
        <v>1989</v>
      </c>
      <c r="D161" s="2">
        <f>COUNTIF(C:C,C161)</f>
        <v>44</v>
      </c>
      <c r="E161" s="22"/>
      <c r="F161" s="2" t="s">
        <v>2547</v>
      </c>
      <c r="G161" s="2" t="s">
        <v>105</v>
      </c>
      <c r="H161" s="28"/>
      <c r="I161" s="2"/>
      <c r="J161" s="5" t="s">
        <v>1790</v>
      </c>
      <c r="K161" s="3">
        <v>36629</v>
      </c>
      <c r="L161" s="3">
        <v>36617</v>
      </c>
      <c r="M161" s="5">
        <v>60</v>
      </c>
      <c r="N161" s="3">
        <v>38442</v>
      </c>
      <c r="O161" s="1">
        <v>1</v>
      </c>
      <c r="P161" s="29">
        <f t="shared" si="16"/>
        <v>38414</v>
      </c>
      <c r="Q161" s="2" t="s">
        <v>785</v>
      </c>
      <c r="R161" s="1">
        <v>0</v>
      </c>
      <c r="S161" s="2" t="s">
        <v>2547</v>
      </c>
      <c r="T161" s="29">
        <f t="shared" si="17"/>
        <v>38414</v>
      </c>
      <c r="U161" s="29">
        <f t="shared" si="18"/>
        <v>38442</v>
      </c>
      <c r="V161" s="1" t="s">
        <v>2548</v>
      </c>
      <c r="W161" s="5" t="s">
        <v>2092</v>
      </c>
      <c r="X161" s="2" t="s">
        <v>2070</v>
      </c>
      <c r="Y161" s="1" t="s">
        <v>145</v>
      </c>
      <c r="Z161" s="4" t="s">
        <v>2547</v>
      </c>
      <c r="AA161" s="2" t="s">
        <v>2550</v>
      </c>
      <c r="AB161" s="2" t="s">
        <v>670</v>
      </c>
      <c r="AC161" s="2" t="s">
        <v>2091</v>
      </c>
      <c r="AD161" s="5" t="s">
        <v>2547</v>
      </c>
      <c r="AE161" s="2" t="s">
        <v>2093</v>
      </c>
      <c r="AF161" s="2" t="s">
        <v>2985</v>
      </c>
      <c r="AG161" s="1" t="s">
        <v>3248</v>
      </c>
      <c r="AH161" s="2" t="s">
        <v>2547</v>
      </c>
      <c r="AI161" s="2" t="s">
        <v>2547</v>
      </c>
      <c r="AJ161" s="2"/>
      <c r="AK161" s="2"/>
      <c r="AL161" s="2"/>
      <c r="AM161" s="2"/>
    </row>
    <row r="162" spans="1:39" s="51" customFormat="1" ht="12.75" outlineLevel="1">
      <c r="A162" s="2" t="s">
        <v>898</v>
      </c>
      <c r="B162" s="27" t="s">
        <v>2750</v>
      </c>
      <c r="C162" s="2" t="s">
        <v>1989</v>
      </c>
      <c r="D162" s="2">
        <f>COUNTIF(C:C,C162)</f>
        <v>44</v>
      </c>
      <c r="E162" s="22"/>
      <c r="F162" s="2" t="s">
        <v>2547</v>
      </c>
      <c r="G162" s="2" t="s">
        <v>105</v>
      </c>
      <c r="H162" s="28"/>
      <c r="I162" s="2"/>
      <c r="J162" s="5" t="s">
        <v>1790</v>
      </c>
      <c r="K162" s="3">
        <v>36596</v>
      </c>
      <c r="L162" s="3">
        <v>36617</v>
      </c>
      <c r="M162" s="5">
        <v>60</v>
      </c>
      <c r="N162" s="3">
        <v>38442</v>
      </c>
      <c r="O162" s="1">
        <v>1</v>
      </c>
      <c r="P162" s="29">
        <f t="shared" si="16"/>
        <v>38414</v>
      </c>
      <c r="Q162" s="2" t="s">
        <v>785</v>
      </c>
      <c r="R162" s="1">
        <v>0</v>
      </c>
      <c r="S162" s="2" t="s">
        <v>2547</v>
      </c>
      <c r="T162" s="29">
        <f t="shared" si="17"/>
        <v>38414</v>
      </c>
      <c r="U162" s="29">
        <f t="shared" si="18"/>
        <v>38442</v>
      </c>
      <c r="V162" s="5" t="s">
        <v>1404</v>
      </c>
      <c r="W162" s="5" t="s">
        <v>2092</v>
      </c>
      <c r="X162" s="2" t="s">
        <v>2070</v>
      </c>
      <c r="Y162" s="1" t="s">
        <v>145</v>
      </c>
      <c r="Z162" s="4" t="s">
        <v>2547</v>
      </c>
      <c r="AA162" s="2" t="s">
        <v>2550</v>
      </c>
      <c r="AB162" s="2" t="s">
        <v>670</v>
      </c>
      <c r="AC162" s="2" t="s">
        <v>2091</v>
      </c>
      <c r="AD162" s="1" t="s">
        <v>1502</v>
      </c>
      <c r="AE162" s="2" t="s">
        <v>2093</v>
      </c>
      <c r="AF162" s="2" t="s">
        <v>2985</v>
      </c>
      <c r="AG162" s="1" t="s">
        <v>3248</v>
      </c>
      <c r="AH162" s="2" t="s">
        <v>2547</v>
      </c>
      <c r="AI162" s="2" t="s">
        <v>2547</v>
      </c>
      <c r="AJ162" s="2"/>
      <c r="AK162" s="2"/>
      <c r="AL162" s="2"/>
      <c r="AM162" s="2"/>
    </row>
    <row r="163" spans="1:39" s="43" customFormat="1" ht="12.75" outlineLevel="1">
      <c r="A163" s="2" t="s">
        <v>898</v>
      </c>
      <c r="B163" s="27" t="s">
        <v>2750</v>
      </c>
      <c r="C163" s="2" t="s">
        <v>1989</v>
      </c>
      <c r="D163" s="2">
        <f>COUNTIF(C:C,C163)</f>
        <v>44</v>
      </c>
      <c r="E163" s="22"/>
      <c r="F163" s="2" t="s">
        <v>2547</v>
      </c>
      <c r="G163" s="2" t="s">
        <v>105</v>
      </c>
      <c r="H163" s="28"/>
      <c r="I163" s="2"/>
      <c r="J163" s="5" t="s">
        <v>1790</v>
      </c>
      <c r="K163" s="3">
        <v>36612</v>
      </c>
      <c r="L163" s="3">
        <v>36617</v>
      </c>
      <c r="M163" s="5">
        <v>60</v>
      </c>
      <c r="N163" s="3">
        <v>38442</v>
      </c>
      <c r="O163" s="1">
        <v>1</v>
      </c>
      <c r="P163" s="29">
        <f t="shared" si="16"/>
        <v>38414</v>
      </c>
      <c r="Q163" s="2" t="s">
        <v>785</v>
      </c>
      <c r="R163" s="1">
        <v>0</v>
      </c>
      <c r="S163" s="2" t="s">
        <v>2547</v>
      </c>
      <c r="T163" s="29">
        <f t="shared" si="17"/>
        <v>38414</v>
      </c>
      <c r="U163" s="29">
        <f t="shared" si="18"/>
        <v>38442</v>
      </c>
      <c r="V163" s="1" t="s">
        <v>2548</v>
      </c>
      <c r="W163" s="5" t="s">
        <v>2092</v>
      </c>
      <c r="X163" s="2" t="s">
        <v>2070</v>
      </c>
      <c r="Y163" s="1" t="s">
        <v>145</v>
      </c>
      <c r="Z163" s="4" t="s">
        <v>2547</v>
      </c>
      <c r="AA163" s="2" t="s">
        <v>2550</v>
      </c>
      <c r="AB163" s="2" t="s">
        <v>670</v>
      </c>
      <c r="AC163" s="2" t="s">
        <v>2091</v>
      </c>
      <c r="AD163" s="5" t="s">
        <v>2547</v>
      </c>
      <c r="AE163" s="2" t="s">
        <v>2093</v>
      </c>
      <c r="AF163" s="2" t="s">
        <v>2985</v>
      </c>
      <c r="AG163" s="1" t="s">
        <v>3248</v>
      </c>
      <c r="AH163" s="2" t="s">
        <v>2547</v>
      </c>
      <c r="AI163" s="2" t="s">
        <v>2547</v>
      </c>
      <c r="AJ163" s="2"/>
      <c r="AK163" s="2"/>
      <c r="AL163" s="2"/>
      <c r="AM163" s="2"/>
    </row>
    <row r="164" spans="1:39" ht="12.75" outlineLevel="1">
      <c r="A164" s="2" t="s">
        <v>898</v>
      </c>
      <c r="B164" s="27" t="s">
        <v>2750</v>
      </c>
      <c r="C164" s="2" t="s">
        <v>1989</v>
      </c>
      <c r="D164" s="2">
        <f>COUNTIF(C:C,C164)</f>
        <v>44</v>
      </c>
      <c r="E164" s="22"/>
      <c r="F164" s="2" t="s">
        <v>2547</v>
      </c>
      <c r="G164" s="2" t="s">
        <v>105</v>
      </c>
      <c r="H164" s="28"/>
      <c r="I164" s="2"/>
      <c r="J164" s="5" t="s">
        <v>1790</v>
      </c>
      <c r="K164" s="3">
        <v>36632</v>
      </c>
      <c r="L164" s="3">
        <v>36617</v>
      </c>
      <c r="M164" s="5">
        <v>60</v>
      </c>
      <c r="N164" s="3">
        <v>38442</v>
      </c>
      <c r="O164" s="1">
        <v>1</v>
      </c>
      <c r="P164" s="29">
        <f t="shared" si="16"/>
        <v>38414</v>
      </c>
      <c r="Q164" s="2" t="s">
        <v>785</v>
      </c>
      <c r="R164" s="1">
        <v>0</v>
      </c>
      <c r="S164" s="2" t="s">
        <v>2547</v>
      </c>
      <c r="T164" s="29">
        <f t="shared" si="17"/>
        <v>38414</v>
      </c>
      <c r="U164" s="29">
        <f t="shared" si="18"/>
        <v>38442</v>
      </c>
      <c r="V164" s="5" t="s">
        <v>426</v>
      </c>
      <c r="W164" s="5" t="s">
        <v>2092</v>
      </c>
      <c r="X164" s="2" t="s">
        <v>2070</v>
      </c>
      <c r="Y164" s="1" t="s">
        <v>145</v>
      </c>
      <c r="Z164" s="4" t="s">
        <v>2547</v>
      </c>
      <c r="AA164" s="2" t="s">
        <v>2550</v>
      </c>
      <c r="AB164" s="2" t="s">
        <v>670</v>
      </c>
      <c r="AC164" s="2" t="s">
        <v>2091</v>
      </c>
      <c r="AD164" s="5" t="s">
        <v>2547</v>
      </c>
      <c r="AE164" s="2" t="s">
        <v>2093</v>
      </c>
      <c r="AF164" s="2" t="s">
        <v>2985</v>
      </c>
      <c r="AG164" s="1" t="s">
        <v>3248</v>
      </c>
      <c r="AH164" s="2" t="s">
        <v>2547</v>
      </c>
      <c r="AI164" s="2" t="s">
        <v>2547</v>
      </c>
      <c r="AJ164" s="2"/>
      <c r="AK164" s="2"/>
      <c r="AL164" s="2"/>
      <c r="AM164" s="2"/>
    </row>
    <row r="165" spans="1:39" ht="12.75" outlineLevel="1">
      <c r="A165" s="2" t="s">
        <v>898</v>
      </c>
      <c r="B165" s="27" t="s">
        <v>2750</v>
      </c>
      <c r="C165" s="2" t="s">
        <v>1989</v>
      </c>
      <c r="D165" s="2">
        <f>COUNTIF(C:C,C165)</f>
        <v>44</v>
      </c>
      <c r="E165" s="22"/>
      <c r="F165" s="2" t="s">
        <v>2547</v>
      </c>
      <c r="G165" s="2" t="s">
        <v>105</v>
      </c>
      <c r="H165" s="28"/>
      <c r="I165" s="2"/>
      <c r="J165" s="5" t="s">
        <v>1790</v>
      </c>
      <c r="K165" s="3">
        <v>36602</v>
      </c>
      <c r="L165" s="3">
        <v>36617</v>
      </c>
      <c r="M165" s="5">
        <v>60</v>
      </c>
      <c r="N165" s="3">
        <v>38442</v>
      </c>
      <c r="O165" s="1">
        <v>1</v>
      </c>
      <c r="P165" s="29">
        <f t="shared" si="16"/>
        <v>38414</v>
      </c>
      <c r="Q165" s="2" t="s">
        <v>785</v>
      </c>
      <c r="R165" s="1">
        <v>0</v>
      </c>
      <c r="S165" s="2" t="s">
        <v>2547</v>
      </c>
      <c r="T165" s="29">
        <f t="shared" si="17"/>
        <v>38414</v>
      </c>
      <c r="U165" s="29">
        <f t="shared" si="18"/>
        <v>38442</v>
      </c>
      <c r="V165" s="5" t="s">
        <v>1402</v>
      </c>
      <c r="W165" s="5" t="s">
        <v>2092</v>
      </c>
      <c r="X165" s="2" t="s">
        <v>2070</v>
      </c>
      <c r="Y165" s="1" t="s">
        <v>145</v>
      </c>
      <c r="Z165" s="4" t="s">
        <v>2547</v>
      </c>
      <c r="AA165" s="2" t="s">
        <v>2550</v>
      </c>
      <c r="AB165" s="2" t="s">
        <v>670</v>
      </c>
      <c r="AC165" s="2" t="s">
        <v>2091</v>
      </c>
      <c r="AD165" s="5" t="s">
        <v>2547</v>
      </c>
      <c r="AE165" s="2" t="s">
        <v>2093</v>
      </c>
      <c r="AF165" s="2" t="s">
        <v>2985</v>
      </c>
      <c r="AG165" s="1" t="s">
        <v>3248</v>
      </c>
      <c r="AH165" s="2" t="s">
        <v>2547</v>
      </c>
      <c r="AI165" s="2" t="s">
        <v>2547</v>
      </c>
      <c r="AJ165" s="2"/>
      <c r="AK165" s="2"/>
      <c r="AL165" s="2"/>
      <c r="AM165" s="2"/>
    </row>
    <row r="166" spans="1:39" ht="12.75" outlineLevel="1">
      <c r="A166" s="2" t="s">
        <v>898</v>
      </c>
      <c r="B166" s="27" t="s">
        <v>2750</v>
      </c>
      <c r="C166" s="2" t="s">
        <v>1989</v>
      </c>
      <c r="D166" s="2">
        <f>COUNTIF(C:C,C166)</f>
        <v>44</v>
      </c>
      <c r="E166" s="22"/>
      <c r="F166" s="2" t="s">
        <v>2547</v>
      </c>
      <c r="G166" s="2" t="s">
        <v>105</v>
      </c>
      <c r="H166" s="28"/>
      <c r="I166" s="2"/>
      <c r="J166" s="5" t="s">
        <v>1790</v>
      </c>
      <c r="K166" s="3">
        <v>36593</v>
      </c>
      <c r="L166" s="3">
        <v>36617</v>
      </c>
      <c r="M166" s="5">
        <v>60</v>
      </c>
      <c r="N166" s="3">
        <v>38442</v>
      </c>
      <c r="O166" s="1">
        <v>1</v>
      </c>
      <c r="P166" s="29">
        <f t="shared" si="16"/>
        <v>38414</v>
      </c>
      <c r="Q166" s="2" t="s">
        <v>785</v>
      </c>
      <c r="R166" s="1">
        <v>0</v>
      </c>
      <c r="S166" s="2" t="s">
        <v>2547</v>
      </c>
      <c r="T166" s="29">
        <f t="shared" si="17"/>
        <v>38414</v>
      </c>
      <c r="U166" s="29">
        <f t="shared" si="18"/>
        <v>38442</v>
      </c>
      <c r="V166" s="1" t="s">
        <v>2548</v>
      </c>
      <c r="W166" s="5" t="s">
        <v>2092</v>
      </c>
      <c r="X166" s="2" t="s">
        <v>2070</v>
      </c>
      <c r="Y166" s="1" t="s">
        <v>145</v>
      </c>
      <c r="Z166" s="4" t="s">
        <v>2547</v>
      </c>
      <c r="AA166" s="2" t="s">
        <v>2550</v>
      </c>
      <c r="AB166" s="2" t="s">
        <v>670</v>
      </c>
      <c r="AC166" s="2" t="s">
        <v>2091</v>
      </c>
      <c r="AD166" s="5" t="s">
        <v>2200</v>
      </c>
      <c r="AE166" s="2" t="s">
        <v>2093</v>
      </c>
      <c r="AF166" s="2" t="s">
        <v>2985</v>
      </c>
      <c r="AG166" s="1" t="s">
        <v>3248</v>
      </c>
      <c r="AH166" s="2" t="s">
        <v>2547</v>
      </c>
      <c r="AI166" s="2" t="s">
        <v>2547</v>
      </c>
      <c r="AJ166" s="2"/>
      <c r="AK166" s="2"/>
      <c r="AL166" s="2"/>
      <c r="AM166" s="2"/>
    </row>
    <row r="167" spans="1:39" s="53" customFormat="1" ht="12.75" outlineLevel="1">
      <c r="A167" s="2" t="s">
        <v>898</v>
      </c>
      <c r="B167" s="27" t="s">
        <v>2750</v>
      </c>
      <c r="C167" s="2" t="s">
        <v>1989</v>
      </c>
      <c r="D167" s="2">
        <f>COUNTIF(C:C,C167)</f>
        <v>44</v>
      </c>
      <c r="E167" s="22"/>
      <c r="F167" s="2" t="s">
        <v>2547</v>
      </c>
      <c r="G167" s="2" t="s">
        <v>105</v>
      </c>
      <c r="H167" s="28"/>
      <c r="I167" s="2"/>
      <c r="J167" s="5" t="s">
        <v>1790</v>
      </c>
      <c r="K167" s="3">
        <v>36594</v>
      </c>
      <c r="L167" s="3">
        <v>36617</v>
      </c>
      <c r="M167" s="5">
        <v>60</v>
      </c>
      <c r="N167" s="3">
        <v>38442</v>
      </c>
      <c r="O167" s="1">
        <v>1</v>
      </c>
      <c r="P167" s="29">
        <f t="shared" si="16"/>
        <v>38414</v>
      </c>
      <c r="Q167" s="2" t="s">
        <v>785</v>
      </c>
      <c r="R167" s="1">
        <v>0</v>
      </c>
      <c r="S167" s="2" t="s">
        <v>2547</v>
      </c>
      <c r="T167" s="29">
        <f t="shared" si="17"/>
        <v>38414</v>
      </c>
      <c r="U167" s="29">
        <f t="shared" si="18"/>
        <v>38442</v>
      </c>
      <c r="V167" s="1" t="s">
        <v>2548</v>
      </c>
      <c r="W167" s="5" t="s">
        <v>2092</v>
      </c>
      <c r="X167" s="2" t="s">
        <v>2070</v>
      </c>
      <c r="Y167" s="1" t="s">
        <v>145</v>
      </c>
      <c r="Z167" s="4" t="s">
        <v>2547</v>
      </c>
      <c r="AA167" s="2" t="s">
        <v>2550</v>
      </c>
      <c r="AB167" s="2" t="s">
        <v>670</v>
      </c>
      <c r="AC167" s="2" t="s">
        <v>2091</v>
      </c>
      <c r="AD167" s="5" t="s">
        <v>61</v>
      </c>
      <c r="AE167" s="2" t="s">
        <v>2093</v>
      </c>
      <c r="AF167" s="2" t="s">
        <v>2985</v>
      </c>
      <c r="AG167" s="1" t="s">
        <v>3248</v>
      </c>
      <c r="AH167" s="2" t="s">
        <v>2547</v>
      </c>
      <c r="AI167" s="2" t="s">
        <v>2547</v>
      </c>
      <c r="AJ167" s="2"/>
      <c r="AK167" s="2"/>
      <c r="AL167" s="2"/>
      <c r="AM167" s="2"/>
    </row>
    <row r="168" spans="1:39" s="53" customFormat="1" ht="12.75" outlineLevel="1">
      <c r="A168" s="2" t="s">
        <v>898</v>
      </c>
      <c r="B168" s="27" t="s">
        <v>2750</v>
      </c>
      <c r="C168" s="2" t="s">
        <v>1989</v>
      </c>
      <c r="D168" s="2">
        <f>COUNTIF(C:C,C168)</f>
        <v>44</v>
      </c>
      <c r="E168" s="22"/>
      <c r="F168" s="2" t="s">
        <v>2547</v>
      </c>
      <c r="G168" s="2" t="s">
        <v>105</v>
      </c>
      <c r="H168" s="28"/>
      <c r="I168" s="2"/>
      <c r="J168" s="5" t="s">
        <v>1790</v>
      </c>
      <c r="K168" s="3">
        <v>36614</v>
      </c>
      <c r="L168" s="3">
        <v>36617</v>
      </c>
      <c r="M168" s="5">
        <v>60</v>
      </c>
      <c r="N168" s="3">
        <v>38442</v>
      </c>
      <c r="O168" s="1">
        <v>1</v>
      </c>
      <c r="P168" s="29">
        <f t="shared" si="16"/>
        <v>38414</v>
      </c>
      <c r="Q168" s="2" t="s">
        <v>785</v>
      </c>
      <c r="R168" s="1">
        <v>0</v>
      </c>
      <c r="S168" s="2" t="s">
        <v>2547</v>
      </c>
      <c r="T168" s="29">
        <f t="shared" si="17"/>
        <v>38414</v>
      </c>
      <c r="U168" s="29">
        <f t="shared" si="18"/>
        <v>38442</v>
      </c>
      <c r="V168" s="1" t="s">
        <v>2548</v>
      </c>
      <c r="W168" s="5" t="s">
        <v>2092</v>
      </c>
      <c r="X168" s="2" t="s">
        <v>2070</v>
      </c>
      <c r="Y168" s="1" t="s">
        <v>145</v>
      </c>
      <c r="Z168" s="4" t="s">
        <v>2547</v>
      </c>
      <c r="AA168" s="2" t="s">
        <v>2550</v>
      </c>
      <c r="AB168" s="2" t="s">
        <v>670</v>
      </c>
      <c r="AC168" s="2" t="s">
        <v>2091</v>
      </c>
      <c r="AD168" s="5" t="s">
        <v>2547</v>
      </c>
      <c r="AE168" s="2" t="s">
        <v>2093</v>
      </c>
      <c r="AF168" s="2" t="s">
        <v>2985</v>
      </c>
      <c r="AG168" s="1" t="s">
        <v>3248</v>
      </c>
      <c r="AH168" s="2" t="s">
        <v>2547</v>
      </c>
      <c r="AI168" s="2" t="s">
        <v>2547</v>
      </c>
      <c r="AJ168" s="2"/>
      <c r="AK168" s="2"/>
      <c r="AL168" s="2"/>
      <c r="AM168" s="2"/>
    </row>
    <row r="169" spans="1:39" s="53" customFormat="1" ht="12.75" outlineLevel="1">
      <c r="A169" s="2" t="s">
        <v>898</v>
      </c>
      <c r="B169" s="27" t="s">
        <v>2750</v>
      </c>
      <c r="C169" s="2" t="s">
        <v>1989</v>
      </c>
      <c r="D169" s="2">
        <f>COUNTIF(C:C,C169)</f>
        <v>44</v>
      </c>
      <c r="E169" s="22"/>
      <c r="F169" s="2" t="s">
        <v>2547</v>
      </c>
      <c r="G169" s="2" t="s">
        <v>105</v>
      </c>
      <c r="H169" s="28"/>
      <c r="I169" s="2"/>
      <c r="J169" s="5" t="s">
        <v>1790</v>
      </c>
      <c r="K169" s="3">
        <v>36592</v>
      </c>
      <c r="L169" s="3">
        <v>36617</v>
      </c>
      <c r="M169" s="5">
        <v>60</v>
      </c>
      <c r="N169" s="3">
        <v>38442</v>
      </c>
      <c r="O169" s="1">
        <v>1</v>
      </c>
      <c r="P169" s="29">
        <f t="shared" si="16"/>
        <v>38414</v>
      </c>
      <c r="Q169" s="2" t="s">
        <v>785</v>
      </c>
      <c r="R169" s="1">
        <v>0</v>
      </c>
      <c r="S169" s="2" t="s">
        <v>2547</v>
      </c>
      <c r="T169" s="29">
        <f t="shared" si="17"/>
        <v>38414</v>
      </c>
      <c r="U169" s="29">
        <f t="shared" si="18"/>
        <v>38442</v>
      </c>
      <c r="V169" s="1" t="s">
        <v>2548</v>
      </c>
      <c r="W169" s="5" t="s">
        <v>2092</v>
      </c>
      <c r="X169" s="2" t="s">
        <v>2070</v>
      </c>
      <c r="Y169" s="1" t="s">
        <v>145</v>
      </c>
      <c r="Z169" s="4" t="s">
        <v>2547</v>
      </c>
      <c r="AA169" s="2" t="s">
        <v>2550</v>
      </c>
      <c r="AB169" s="2" t="s">
        <v>670</v>
      </c>
      <c r="AC169" s="2" t="s">
        <v>2091</v>
      </c>
      <c r="AD169" s="1" t="s">
        <v>1498</v>
      </c>
      <c r="AE169" s="2" t="s">
        <v>2093</v>
      </c>
      <c r="AF169" s="2" t="s">
        <v>2985</v>
      </c>
      <c r="AG169" s="1" t="s">
        <v>3248</v>
      </c>
      <c r="AH169" s="2" t="s">
        <v>2547</v>
      </c>
      <c r="AI169" s="2" t="s">
        <v>2547</v>
      </c>
      <c r="AJ169" s="2"/>
      <c r="AK169" s="2"/>
      <c r="AL169" s="2"/>
      <c r="AM169" s="2"/>
    </row>
    <row r="170" spans="1:39" s="53" customFormat="1" ht="12.75" outlineLevel="1">
      <c r="A170" s="2" t="s">
        <v>898</v>
      </c>
      <c r="B170" s="27" t="s">
        <v>2750</v>
      </c>
      <c r="C170" s="2" t="s">
        <v>1989</v>
      </c>
      <c r="D170" s="2">
        <f>COUNTIF(C:C,C170)</f>
        <v>44</v>
      </c>
      <c r="E170" s="22"/>
      <c r="F170" s="2" t="s">
        <v>2547</v>
      </c>
      <c r="G170" s="2" t="s">
        <v>105</v>
      </c>
      <c r="H170" s="28"/>
      <c r="I170" s="2"/>
      <c r="J170" s="5" t="s">
        <v>1790</v>
      </c>
      <c r="K170" s="3">
        <v>36608</v>
      </c>
      <c r="L170" s="3">
        <v>36617</v>
      </c>
      <c r="M170" s="5">
        <v>60</v>
      </c>
      <c r="N170" s="3">
        <v>38442</v>
      </c>
      <c r="O170" s="1">
        <v>1</v>
      </c>
      <c r="P170" s="29">
        <f t="shared" si="16"/>
        <v>38414</v>
      </c>
      <c r="Q170" s="2" t="s">
        <v>785</v>
      </c>
      <c r="R170" s="1">
        <v>0</v>
      </c>
      <c r="S170" s="2" t="s">
        <v>2547</v>
      </c>
      <c r="T170" s="29">
        <f t="shared" si="17"/>
        <v>38414</v>
      </c>
      <c r="U170" s="29">
        <f t="shared" si="18"/>
        <v>38442</v>
      </c>
      <c r="V170" s="5" t="s">
        <v>2205</v>
      </c>
      <c r="W170" s="5" t="s">
        <v>2092</v>
      </c>
      <c r="X170" s="2" t="s">
        <v>2070</v>
      </c>
      <c r="Y170" s="1" t="s">
        <v>145</v>
      </c>
      <c r="Z170" s="4" t="s">
        <v>2547</v>
      </c>
      <c r="AA170" s="2" t="s">
        <v>2550</v>
      </c>
      <c r="AB170" s="2" t="s">
        <v>670</v>
      </c>
      <c r="AC170" s="2" t="s">
        <v>2091</v>
      </c>
      <c r="AD170" s="5" t="s">
        <v>2547</v>
      </c>
      <c r="AE170" s="2" t="s">
        <v>2093</v>
      </c>
      <c r="AF170" s="2" t="s">
        <v>2985</v>
      </c>
      <c r="AG170" s="1" t="s">
        <v>3248</v>
      </c>
      <c r="AH170" s="2" t="s">
        <v>2547</v>
      </c>
      <c r="AI170" s="2" t="s">
        <v>2547</v>
      </c>
      <c r="AJ170" s="2"/>
      <c r="AK170" s="2"/>
      <c r="AL170" s="2"/>
      <c r="AM170" s="2"/>
    </row>
    <row r="171" spans="1:39" s="53" customFormat="1" ht="12.75" outlineLevel="1">
      <c r="A171" s="2" t="s">
        <v>898</v>
      </c>
      <c r="B171" s="27" t="s">
        <v>2750</v>
      </c>
      <c r="C171" s="2" t="s">
        <v>1989</v>
      </c>
      <c r="D171" s="2">
        <f>COUNTIF(C:C,C171)</f>
        <v>44</v>
      </c>
      <c r="E171" s="22"/>
      <c r="F171" s="2" t="s">
        <v>2547</v>
      </c>
      <c r="G171" s="2" t="s">
        <v>105</v>
      </c>
      <c r="H171" s="28"/>
      <c r="I171" s="2"/>
      <c r="J171" s="5" t="s">
        <v>1790</v>
      </c>
      <c r="K171" s="3">
        <v>36617</v>
      </c>
      <c r="L171" s="3">
        <v>36617</v>
      </c>
      <c r="M171" s="5">
        <v>60</v>
      </c>
      <c r="N171" s="3">
        <v>38442</v>
      </c>
      <c r="O171" s="1">
        <v>1</v>
      </c>
      <c r="P171" s="29">
        <f t="shared" si="16"/>
        <v>38414</v>
      </c>
      <c r="Q171" s="2" t="s">
        <v>785</v>
      </c>
      <c r="R171" s="1">
        <v>0</v>
      </c>
      <c r="S171" s="2" t="s">
        <v>2547</v>
      </c>
      <c r="T171" s="29">
        <f t="shared" si="17"/>
        <v>38414</v>
      </c>
      <c r="U171" s="29">
        <f t="shared" si="18"/>
        <v>38442</v>
      </c>
      <c r="V171" s="1" t="s">
        <v>2548</v>
      </c>
      <c r="W171" s="5" t="s">
        <v>2092</v>
      </c>
      <c r="X171" s="2" t="s">
        <v>2070</v>
      </c>
      <c r="Y171" s="1" t="s">
        <v>145</v>
      </c>
      <c r="Z171" s="4" t="s">
        <v>2547</v>
      </c>
      <c r="AA171" s="2" t="s">
        <v>2550</v>
      </c>
      <c r="AB171" s="2" t="s">
        <v>670</v>
      </c>
      <c r="AC171" s="2" t="s">
        <v>2091</v>
      </c>
      <c r="AD171" s="5" t="s">
        <v>2547</v>
      </c>
      <c r="AE171" s="2" t="s">
        <v>2093</v>
      </c>
      <c r="AF171" s="2" t="s">
        <v>2985</v>
      </c>
      <c r="AG171" s="1" t="s">
        <v>3248</v>
      </c>
      <c r="AH171" s="2" t="s">
        <v>2547</v>
      </c>
      <c r="AI171" s="2" t="s">
        <v>2547</v>
      </c>
      <c r="AJ171" s="2"/>
      <c r="AK171" s="2"/>
      <c r="AL171" s="2"/>
      <c r="AM171" s="2"/>
    </row>
    <row r="172" spans="1:39" s="43" customFormat="1" ht="12.75" outlineLevel="1">
      <c r="A172" s="2" t="s">
        <v>898</v>
      </c>
      <c r="B172" s="27" t="s">
        <v>2750</v>
      </c>
      <c r="C172" s="2" t="s">
        <v>1989</v>
      </c>
      <c r="D172" s="2">
        <f>COUNTIF(C:C,C172)</f>
        <v>44</v>
      </c>
      <c r="E172" s="22"/>
      <c r="F172" s="2" t="s">
        <v>2547</v>
      </c>
      <c r="G172" s="2" t="s">
        <v>105</v>
      </c>
      <c r="H172" s="28"/>
      <c r="I172" s="2"/>
      <c r="J172" s="5" t="s">
        <v>1790</v>
      </c>
      <c r="K172" s="3">
        <v>36595</v>
      </c>
      <c r="L172" s="3">
        <v>36617</v>
      </c>
      <c r="M172" s="5">
        <v>60</v>
      </c>
      <c r="N172" s="3">
        <v>38442</v>
      </c>
      <c r="O172" s="1">
        <v>1</v>
      </c>
      <c r="P172" s="29">
        <f t="shared" si="16"/>
        <v>38414</v>
      </c>
      <c r="Q172" s="2" t="s">
        <v>785</v>
      </c>
      <c r="R172" s="1">
        <v>0</v>
      </c>
      <c r="S172" s="2" t="s">
        <v>2547</v>
      </c>
      <c r="T172" s="29">
        <f t="shared" si="17"/>
        <v>38414</v>
      </c>
      <c r="U172" s="29">
        <f t="shared" si="18"/>
        <v>38442</v>
      </c>
      <c r="V172" s="5" t="s">
        <v>686</v>
      </c>
      <c r="W172" s="5" t="s">
        <v>2092</v>
      </c>
      <c r="X172" s="2" t="s">
        <v>2070</v>
      </c>
      <c r="Y172" s="1" t="s">
        <v>145</v>
      </c>
      <c r="Z172" s="4" t="s">
        <v>2547</v>
      </c>
      <c r="AA172" s="2" t="s">
        <v>2550</v>
      </c>
      <c r="AB172" s="2" t="s">
        <v>670</v>
      </c>
      <c r="AC172" s="2" t="s">
        <v>2091</v>
      </c>
      <c r="AD172" s="1" t="s">
        <v>1499</v>
      </c>
      <c r="AE172" s="2" t="s">
        <v>2093</v>
      </c>
      <c r="AF172" s="2" t="s">
        <v>2985</v>
      </c>
      <c r="AG172" s="1" t="s">
        <v>3248</v>
      </c>
      <c r="AH172" s="2" t="s">
        <v>2547</v>
      </c>
      <c r="AI172" s="2" t="s">
        <v>2547</v>
      </c>
      <c r="AJ172" s="2"/>
      <c r="AK172" s="2"/>
      <c r="AL172" s="2"/>
      <c r="AM172" s="2"/>
    </row>
    <row r="173" spans="1:39" s="53" customFormat="1" ht="12.75" outlineLevel="1">
      <c r="A173" s="2" t="s">
        <v>898</v>
      </c>
      <c r="B173" s="27" t="s">
        <v>2750</v>
      </c>
      <c r="C173" s="2" t="s">
        <v>1989</v>
      </c>
      <c r="D173" s="2">
        <f>COUNTIF(C:C,C173)</f>
        <v>44</v>
      </c>
      <c r="E173" s="22"/>
      <c r="F173" s="2" t="s">
        <v>2547</v>
      </c>
      <c r="G173" s="2" t="s">
        <v>105</v>
      </c>
      <c r="H173" s="28"/>
      <c r="I173" s="2"/>
      <c r="J173" s="5" t="s">
        <v>1790</v>
      </c>
      <c r="K173" s="3">
        <v>36606</v>
      </c>
      <c r="L173" s="3">
        <v>36617</v>
      </c>
      <c r="M173" s="5">
        <v>60</v>
      </c>
      <c r="N173" s="3">
        <v>38442</v>
      </c>
      <c r="O173" s="1">
        <v>1</v>
      </c>
      <c r="P173" s="29">
        <f t="shared" si="16"/>
        <v>38414</v>
      </c>
      <c r="Q173" s="2" t="s">
        <v>785</v>
      </c>
      <c r="R173" s="1">
        <v>0</v>
      </c>
      <c r="S173" s="2" t="s">
        <v>2547</v>
      </c>
      <c r="T173" s="29">
        <f t="shared" si="17"/>
        <v>38414</v>
      </c>
      <c r="U173" s="29">
        <f t="shared" si="18"/>
        <v>38442</v>
      </c>
      <c r="V173" s="5" t="s">
        <v>2204</v>
      </c>
      <c r="W173" s="5" t="s">
        <v>2092</v>
      </c>
      <c r="X173" s="2" t="s">
        <v>2070</v>
      </c>
      <c r="Y173" s="1" t="s">
        <v>145</v>
      </c>
      <c r="Z173" s="4" t="s">
        <v>2547</v>
      </c>
      <c r="AA173" s="2" t="s">
        <v>2550</v>
      </c>
      <c r="AB173" s="2" t="s">
        <v>670</v>
      </c>
      <c r="AC173" s="2" t="s">
        <v>2091</v>
      </c>
      <c r="AD173" s="5" t="s">
        <v>2547</v>
      </c>
      <c r="AE173" s="2" t="s">
        <v>2093</v>
      </c>
      <c r="AF173" s="2" t="s">
        <v>2985</v>
      </c>
      <c r="AG173" s="1" t="s">
        <v>3248</v>
      </c>
      <c r="AH173" s="2" t="s">
        <v>2547</v>
      </c>
      <c r="AI173" s="2" t="s">
        <v>2547</v>
      </c>
      <c r="AJ173" s="2"/>
      <c r="AK173" s="2"/>
      <c r="AL173" s="2"/>
      <c r="AM173" s="2"/>
    </row>
    <row r="174" spans="1:39" s="53" customFormat="1" ht="12.75" outlineLevel="1">
      <c r="A174" s="2" t="s">
        <v>898</v>
      </c>
      <c r="B174" s="27" t="s">
        <v>2750</v>
      </c>
      <c r="C174" s="2" t="s">
        <v>1989</v>
      </c>
      <c r="D174" s="2">
        <f>COUNTIF(C:C,C174)</f>
        <v>44</v>
      </c>
      <c r="E174" s="22"/>
      <c r="F174" s="2" t="s">
        <v>2547</v>
      </c>
      <c r="G174" s="2" t="s">
        <v>105</v>
      </c>
      <c r="H174" s="28"/>
      <c r="I174" s="2"/>
      <c r="J174" s="5" t="s">
        <v>1790</v>
      </c>
      <c r="K174" s="3">
        <v>36600</v>
      </c>
      <c r="L174" s="3">
        <v>36617</v>
      </c>
      <c r="M174" s="5">
        <v>60</v>
      </c>
      <c r="N174" s="3">
        <v>38442</v>
      </c>
      <c r="O174" s="1">
        <v>1</v>
      </c>
      <c r="P174" s="29">
        <f t="shared" si="16"/>
        <v>38414</v>
      </c>
      <c r="Q174" s="2" t="s">
        <v>785</v>
      </c>
      <c r="R174" s="1">
        <v>0</v>
      </c>
      <c r="S174" s="2" t="s">
        <v>2547</v>
      </c>
      <c r="T174" s="29">
        <f t="shared" si="17"/>
        <v>38414</v>
      </c>
      <c r="U174" s="29">
        <f t="shared" si="18"/>
        <v>38442</v>
      </c>
      <c r="V174" s="1" t="s">
        <v>2548</v>
      </c>
      <c r="W174" s="5" t="s">
        <v>2092</v>
      </c>
      <c r="X174" s="2" t="s">
        <v>2070</v>
      </c>
      <c r="Y174" s="1" t="s">
        <v>145</v>
      </c>
      <c r="Z174" s="4" t="s">
        <v>2547</v>
      </c>
      <c r="AA174" s="2" t="s">
        <v>2550</v>
      </c>
      <c r="AB174" s="2" t="s">
        <v>670</v>
      </c>
      <c r="AC174" s="2" t="s">
        <v>2091</v>
      </c>
      <c r="AD174" s="2" t="s">
        <v>2199</v>
      </c>
      <c r="AE174" s="2" t="s">
        <v>2093</v>
      </c>
      <c r="AF174" s="2" t="s">
        <v>2985</v>
      </c>
      <c r="AG174" s="1" t="s">
        <v>3248</v>
      </c>
      <c r="AH174" s="2" t="s">
        <v>2547</v>
      </c>
      <c r="AI174" s="2" t="s">
        <v>2547</v>
      </c>
      <c r="AJ174" s="2"/>
      <c r="AK174" s="2"/>
      <c r="AL174" s="2"/>
      <c r="AM174" s="2"/>
    </row>
    <row r="175" spans="1:39" s="53" customFormat="1" ht="12.75" outlineLevel="1">
      <c r="A175" s="2" t="s">
        <v>898</v>
      </c>
      <c r="B175" s="27" t="s">
        <v>2750</v>
      </c>
      <c r="C175" s="2" t="s">
        <v>1989</v>
      </c>
      <c r="D175" s="2">
        <f>COUNTIF(C:C,C175)</f>
        <v>44</v>
      </c>
      <c r="E175" s="22"/>
      <c r="F175" s="2" t="s">
        <v>2547</v>
      </c>
      <c r="G175" s="2" t="s">
        <v>105</v>
      </c>
      <c r="H175" s="28"/>
      <c r="I175" s="2"/>
      <c r="J175" s="5" t="s">
        <v>1790</v>
      </c>
      <c r="K175" s="3">
        <v>36598</v>
      </c>
      <c r="L175" s="3">
        <v>36617</v>
      </c>
      <c r="M175" s="5">
        <v>60</v>
      </c>
      <c r="N175" s="3">
        <v>38442</v>
      </c>
      <c r="O175" s="1">
        <v>1</v>
      </c>
      <c r="P175" s="29">
        <f t="shared" si="16"/>
        <v>38414</v>
      </c>
      <c r="Q175" s="2" t="s">
        <v>785</v>
      </c>
      <c r="R175" s="1">
        <v>0</v>
      </c>
      <c r="S175" s="2" t="s">
        <v>2547</v>
      </c>
      <c r="T175" s="29">
        <f t="shared" si="17"/>
        <v>38414</v>
      </c>
      <c r="U175" s="29">
        <f t="shared" si="18"/>
        <v>38442</v>
      </c>
      <c r="V175" s="5" t="s">
        <v>1405</v>
      </c>
      <c r="W175" s="5" t="s">
        <v>2092</v>
      </c>
      <c r="X175" s="2" t="s">
        <v>2070</v>
      </c>
      <c r="Y175" s="1" t="s">
        <v>145</v>
      </c>
      <c r="Z175" s="4" t="s">
        <v>2547</v>
      </c>
      <c r="AA175" s="2" t="s">
        <v>2550</v>
      </c>
      <c r="AB175" s="2" t="s">
        <v>670</v>
      </c>
      <c r="AC175" s="2" t="s">
        <v>2091</v>
      </c>
      <c r="AD175" s="5" t="s">
        <v>1518</v>
      </c>
      <c r="AE175" s="2" t="s">
        <v>2093</v>
      </c>
      <c r="AF175" s="2" t="s">
        <v>2985</v>
      </c>
      <c r="AG175" s="1" t="s">
        <v>3248</v>
      </c>
      <c r="AH175" s="2" t="s">
        <v>2547</v>
      </c>
      <c r="AI175" s="2" t="s">
        <v>2547</v>
      </c>
      <c r="AJ175" s="2"/>
      <c r="AK175" s="2"/>
      <c r="AL175" s="2"/>
      <c r="AM175" s="2"/>
    </row>
    <row r="176" spans="1:39" s="53" customFormat="1" ht="12.75">
      <c r="A176" s="15" t="s">
        <v>73</v>
      </c>
      <c r="B176" s="27"/>
      <c r="C176" s="2"/>
      <c r="D176" s="2"/>
      <c r="E176" s="22"/>
      <c r="F176" s="2"/>
      <c r="G176" s="2"/>
      <c r="H176" s="28"/>
      <c r="I176" s="2"/>
      <c r="J176" s="15"/>
      <c r="K176" s="3"/>
      <c r="L176" s="3"/>
      <c r="M176" s="5"/>
      <c r="N176" s="3"/>
      <c r="O176" s="1"/>
      <c r="P176" s="29"/>
      <c r="Q176" s="2"/>
      <c r="R176" s="1"/>
      <c r="S176" s="2"/>
      <c r="T176" s="29"/>
      <c r="U176" s="29"/>
      <c r="V176" s="5"/>
      <c r="W176" s="5"/>
      <c r="X176" s="2"/>
      <c r="Y176" s="1"/>
      <c r="Z176" s="4"/>
      <c r="AA176" s="2"/>
      <c r="AB176" s="2"/>
      <c r="AC176" s="2"/>
      <c r="AD176" s="5"/>
      <c r="AE176" s="2"/>
      <c r="AF176" s="2"/>
      <c r="AG176" s="1"/>
      <c r="AH176" s="2"/>
      <c r="AI176" s="2"/>
      <c r="AJ176" s="2"/>
      <c r="AK176" s="2"/>
      <c r="AL176" s="2"/>
      <c r="AM176" s="2"/>
    </row>
    <row r="177" spans="1:39" s="53" customFormat="1" ht="12.75" outlineLevel="1">
      <c r="A177" s="2" t="s">
        <v>898</v>
      </c>
      <c r="B177" s="27" t="s">
        <v>2751</v>
      </c>
      <c r="C177" s="2" t="s">
        <v>1990</v>
      </c>
      <c r="D177" s="2">
        <f>COUNTIF(C:C,C177)</f>
        <v>1</v>
      </c>
      <c r="E177" s="30" t="s">
        <v>3805</v>
      </c>
      <c r="F177" s="5" t="s">
        <v>3805</v>
      </c>
      <c r="G177" s="2" t="s">
        <v>31</v>
      </c>
      <c r="H177" s="28"/>
      <c r="I177" s="2"/>
      <c r="J177" s="5" t="s">
        <v>1159</v>
      </c>
      <c r="K177" s="3">
        <v>37410</v>
      </c>
      <c r="L177" s="3">
        <v>37410</v>
      </c>
      <c r="M177" s="28" t="s">
        <v>2547</v>
      </c>
      <c r="N177" s="2" t="s">
        <v>2547</v>
      </c>
      <c r="O177" s="2" t="s">
        <v>2547</v>
      </c>
      <c r="P177" s="29" t="str">
        <f>IF(OR(N177="?",(O177="?")),"?",DATE(YEAR(N177),MONTH(N177)-(O177),DAY(N177)))</f>
        <v>?</v>
      </c>
      <c r="Q177" s="2" t="s">
        <v>2547</v>
      </c>
      <c r="R177" s="2" t="s">
        <v>2547</v>
      </c>
      <c r="S177" s="2" t="s">
        <v>2547</v>
      </c>
      <c r="T177" s="29" t="str">
        <f>IF(OR(O177="?",(U177="?")),"?",DATE(YEAR(U177),MONTH(U177)-(O177),DAY(U177)))</f>
        <v>?</v>
      </c>
      <c r="U177" s="29" t="str">
        <f>IF(R177&lt;250,DATE(YEAR(N177),MONTH(N177)+(R177),DAY(N177)),IF(R177="Nvt",DATE(YEAR(N177),MONTH(N177),DAY(N177)),"?"))</f>
        <v>?</v>
      </c>
      <c r="V177" s="1" t="s">
        <v>2548</v>
      </c>
      <c r="W177" s="5" t="s">
        <v>2084</v>
      </c>
      <c r="X177" s="2"/>
      <c r="Y177" s="1" t="s">
        <v>2549</v>
      </c>
      <c r="Z177" s="4" t="s">
        <v>2547</v>
      </c>
      <c r="AA177" s="2" t="s">
        <v>2550</v>
      </c>
      <c r="AB177" s="2" t="s">
        <v>20</v>
      </c>
      <c r="AC177" s="2" t="s">
        <v>2547</v>
      </c>
      <c r="AD177" s="1" t="s">
        <v>1500</v>
      </c>
      <c r="AE177" s="2" t="s">
        <v>2085</v>
      </c>
      <c r="AF177" s="14" t="s">
        <v>785</v>
      </c>
      <c r="AG177" s="1" t="s">
        <v>1939</v>
      </c>
      <c r="AH177" s="2" t="s">
        <v>3708</v>
      </c>
      <c r="AI177" s="2" t="s">
        <v>2547</v>
      </c>
      <c r="AJ177" s="2"/>
      <c r="AK177" s="2"/>
      <c r="AL177" s="2"/>
      <c r="AM177" s="2"/>
    </row>
    <row r="178" spans="1:39" s="53" customFormat="1" ht="12.75" outlineLevel="1">
      <c r="A178" s="2" t="s">
        <v>898</v>
      </c>
      <c r="B178" s="27" t="s">
        <v>2752</v>
      </c>
      <c r="C178" s="2" t="s">
        <v>577</v>
      </c>
      <c r="D178" s="2">
        <f>COUNTIF(C:C,C178)</f>
        <v>1</v>
      </c>
      <c r="E178" s="30" t="s">
        <v>3618</v>
      </c>
      <c r="F178" s="5" t="s">
        <v>786</v>
      </c>
      <c r="G178" s="2" t="s">
        <v>31</v>
      </c>
      <c r="H178" s="28"/>
      <c r="I178" s="2"/>
      <c r="J178" s="5" t="s">
        <v>1159</v>
      </c>
      <c r="K178" s="3">
        <v>38545</v>
      </c>
      <c r="L178" s="3">
        <v>38545</v>
      </c>
      <c r="M178" s="28" t="s">
        <v>2547</v>
      </c>
      <c r="N178" s="2" t="s">
        <v>2547</v>
      </c>
      <c r="O178" s="2" t="s">
        <v>2547</v>
      </c>
      <c r="P178" s="29" t="str">
        <f>IF(OR(N178="?",(O178="?")),"?",DATE(YEAR(N178),MONTH(N178)-(O178),DAY(N178)))</f>
        <v>?</v>
      </c>
      <c r="Q178" s="2" t="s">
        <v>2547</v>
      </c>
      <c r="R178" s="2" t="s">
        <v>2547</v>
      </c>
      <c r="S178" s="2" t="s">
        <v>2547</v>
      </c>
      <c r="T178" s="29" t="str">
        <f>IF(OR(O178="?",(U178="?")),"?",DATE(YEAR(U178),MONTH(U178)-(O178),DAY(U178)))</f>
        <v>?</v>
      </c>
      <c r="U178" s="29" t="str">
        <f>IF(R178&lt;250,DATE(YEAR(N178),MONTH(N178)+(R178),DAY(N178)),IF(R178="Nvt",DATE(YEAR(N178),MONTH(N178),DAY(N178)),"?"))</f>
        <v>?</v>
      </c>
      <c r="V178" s="5" t="s">
        <v>686</v>
      </c>
      <c r="W178" s="5" t="s">
        <v>2084</v>
      </c>
      <c r="X178" s="2" t="s">
        <v>787</v>
      </c>
      <c r="Y178" s="1" t="s">
        <v>2553</v>
      </c>
      <c r="Z178" s="4">
        <v>0</v>
      </c>
      <c r="AA178" s="2" t="s">
        <v>2550</v>
      </c>
      <c r="AB178" s="2" t="s">
        <v>2547</v>
      </c>
      <c r="AC178" s="2" t="s">
        <v>2547</v>
      </c>
      <c r="AD178" s="1" t="s">
        <v>1499</v>
      </c>
      <c r="AE178" s="2" t="s">
        <v>2085</v>
      </c>
      <c r="AF178" s="14" t="s">
        <v>785</v>
      </c>
      <c r="AG178" s="1" t="s">
        <v>1939</v>
      </c>
      <c r="AH178" s="2" t="s">
        <v>3708</v>
      </c>
      <c r="AI178" s="2" t="s">
        <v>2547</v>
      </c>
      <c r="AJ178" s="2"/>
      <c r="AK178" s="2"/>
      <c r="AL178" s="2"/>
      <c r="AM178" s="2"/>
    </row>
    <row r="179" spans="1:39" s="53" customFormat="1" ht="12.75">
      <c r="A179" s="2" t="s">
        <v>898</v>
      </c>
      <c r="B179" s="27" t="s">
        <v>2753</v>
      </c>
      <c r="C179" s="2" t="s">
        <v>2676</v>
      </c>
      <c r="D179" s="2">
        <f>COUNTIF(C:C,C179)</f>
        <v>1</v>
      </c>
      <c r="E179" s="22" t="s">
        <v>3619</v>
      </c>
      <c r="F179" s="2" t="s">
        <v>2098</v>
      </c>
      <c r="G179" s="2" t="s">
        <v>31</v>
      </c>
      <c r="H179" s="2"/>
      <c r="I179" s="2"/>
      <c r="J179" s="5" t="s">
        <v>1776</v>
      </c>
      <c r="K179" s="3">
        <v>33757</v>
      </c>
      <c r="L179" s="3">
        <v>33757</v>
      </c>
      <c r="M179" s="28" t="s">
        <v>2547</v>
      </c>
      <c r="N179" s="3" t="s">
        <v>2547</v>
      </c>
      <c r="O179" s="2">
        <v>1</v>
      </c>
      <c r="P179" s="29" t="str">
        <f>IF(OR(N179="?",(O179="?")),"?",DATE(YEAR(N179),MONTH(N179)-(O179),DAY(N179)))</f>
        <v>?</v>
      </c>
      <c r="Q179" s="2" t="s">
        <v>2547</v>
      </c>
      <c r="R179" s="2" t="s">
        <v>2547</v>
      </c>
      <c r="S179" s="2" t="s">
        <v>2547</v>
      </c>
      <c r="T179" s="29" t="str">
        <f>IF(OR(O179="?",(U179="?")),"?",DATE(YEAR(U179),MONTH(U179)-(O179),DAY(U179)))</f>
        <v>?</v>
      </c>
      <c r="U179" s="29" t="str">
        <f>IF(R179&lt;250,DATE(YEAR(N179),MONTH(N179)+(R179),DAY(N179)),IF(R179="Nvt",DATE(YEAR(N179),MONTH(N179),DAY(N179)),"?"))</f>
        <v>?</v>
      </c>
      <c r="V179" s="1" t="s">
        <v>2548</v>
      </c>
      <c r="W179" s="1" t="s">
        <v>2579</v>
      </c>
      <c r="X179" s="2" t="s">
        <v>2580</v>
      </c>
      <c r="Y179" s="1" t="s">
        <v>1779</v>
      </c>
      <c r="Z179" s="4" t="s">
        <v>2547</v>
      </c>
      <c r="AA179" s="2" t="s">
        <v>2550</v>
      </c>
      <c r="AB179" s="2" t="s">
        <v>2547</v>
      </c>
      <c r="AC179" s="2" t="s">
        <v>1448</v>
      </c>
      <c r="AD179" s="5" t="s">
        <v>1344</v>
      </c>
      <c r="AE179" s="2" t="s">
        <v>2547</v>
      </c>
      <c r="AF179" s="2"/>
      <c r="AG179" s="1" t="s">
        <v>2167</v>
      </c>
      <c r="AH179" s="2" t="s">
        <v>3708</v>
      </c>
      <c r="AI179" s="2" t="s">
        <v>2547</v>
      </c>
      <c r="AJ179" s="2"/>
      <c r="AK179" s="2"/>
      <c r="AL179" s="2"/>
      <c r="AM179" s="2"/>
    </row>
    <row r="180" spans="1:39" s="53" customFormat="1" ht="12.75">
      <c r="A180" s="15" t="s">
        <v>74</v>
      </c>
      <c r="B180" s="27"/>
      <c r="C180" s="2"/>
      <c r="D180" s="2"/>
      <c r="E180" s="22"/>
      <c r="F180" s="2"/>
      <c r="G180" s="2"/>
      <c r="H180" s="2"/>
      <c r="I180" s="2"/>
      <c r="J180" s="15"/>
      <c r="K180" s="3"/>
      <c r="L180" s="3"/>
      <c r="M180" s="28"/>
      <c r="N180" s="3"/>
      <c r="O180" s="2"/>
      <c r="P180" s="29"/>
      <c r="Q180" s="2"/>
      <c r="R180" s="2"/>
      <c r="S180" s="2"/>
      <c r="T180" s="29"/>
      <c r="U180" s="29"/>
      <c r="V180" s="1"/>
      <c r="W180" s="1"/>
      <c r="X180" s="2"/>
      <c r="Y180" s="1"/>
      <c r="Z180" s="4"/>
      <c r="AA180" s="2"/>
      <c r="AB180" s="2"/>
      <c r="AC180" s="2"/>
      <c r="AD180" s="5"/>
      <c r="AE180" s="2"/>
      <c r="AF180" s="2"/>
      <c r="AG180" s="1"/>
      <c r="AH180" s="2"/>
      <c r="AI180" s="2"/>
      <c r="AJ180" s="2"/>
      <c r="AK180" s="2"/>
      <c r="AL180" s="2"/>
      <c r="AM180" s="2"/>
    </row>
    <row r="181" spans="1:39" s="53" customFormat="1" ht="12.75" outlineLevel="1">
      <c r="A181" s="2" t="s">
        <v>898</v>
      </c>
      <c r="B181" s="27" t="s">
        <v>2754</v>
      </c>
      <c r="C181" s="2" t="s">
        <v>1451</v>
      </c>
      <c r="D181" s="2">
        <f>COUNTIF(C:C,C181)</f>
        <v>1</v>
      </c>
      <c r="E181" s="41" t="s">
        <v>1367</v>
      </c>
      <c r="F181" s="1" t="s">
        <v>1367</v>
      </c>
      <c r="G181" s="2" t="s">
        <v>114</v>
      </c>
      <c r="H181" s="28"/>
      <c r="I181" s="2"/>
      <c r="J181" s="2" t="s">
        <v>2546</v>
      </c>
      <c r="K181" s="28" t="s">
        <v>2547</v>
      </c>
      <c r="L181" s="28" t="s">
        <v>2547</v>
      </c>
      <c r="M181" s="28" t="s">
        <v>2547</v>
      </c>
      <c r="N181" s="2" t="s">
        <v>2547</v>
      </c>
      <c r="O181" s="2" t="s">
        <v>2547</v>
      </c>
      <c r="P181" s="29" t="str">
        <f aca="true" t="shared" si="19" ref="P181:P189">IF(OR(N181="?",(O181="?")),"?",DATE(YEAR(N181),MONTH(N181)-(O181),DAY(N181)))</f>
        <v>?</v>
      </c>
      <c r="Q181" s="28" t="s">
        <v>2547</v>
      </c>
      <c r="R181" s="2" t="s">
        <v>2547</v>
      </c>
      <c r="S181" s="2" t="s">
        <v>2547</v>
      </c>
      <c r="T181" s="29" t="str">
        <f aca="true" t="shared" si="20" ref="T181:T189">IF(OR(O181="?",(U181="?")),"?",DATE(YEAR(U181),MONTH(U181)-(O181),DAY(U181)))</f>
        <v>?</v>
      </c>
      <c r="U181" s="29" t="str">
        <f aca="true" t="shared" si="21" ref="U181:U189">IF(R181&lt;250,DATE(YEAR(N181),MONTH(N181)+(R181),DAY(N181)),IF(R181="Nvt",DATE(YEAR(N181),MONTH(N181),DAY(N181)),"?"))</f>
        <v>?</v>
      </c>
      <c r="V181" s="1" t="s">
        <v>2548</v>
      </c>
      <c r="W181" s="5" t="s">
        <v>1338</v>
      </c>
      <c r="X181" s="2" t="s">
        <v>1339</v>
      </c>
      <c r="Y181" s="1" t="s">
        <v>2553</v>
      </c>
      <c r="Z181" s="4">
        <v>380</v>
      </c>
      <c r="AA181" s="2" t="s">
        <v>2550</v>
      </c>
      <c r="AB181" s="2" t="s">
        <v>843</v>
      </c>
      <c r="AC181" s="2" t="s">
        <v>2547</v>
      </c>
      <c r="AD181" s="5" t="s">
        <v>2202</v>
      </c>
      <c r="AE181" s="2" t="s">
        <v>844</v>
      </c>
      <c r="AF181" s="2"/>
      <c r="AG181" s="1" t="s">
        <v>1368</v>
      </c>
      <c r="AH181" s="2" t="s">
        <v>2547</v>
      </c>
      <c r="AI181" s="2"/>
      <c r="AJ181" s="2"/>
      <c r="AK181" s="2"/>
      <c r="AL181" s="2"/>
      <c r="AM181" s="2"/>
    </row>
    <row r="182" spans="1:39" s="53" customFormat="1" ht="12.75" outlineLevel="1">
      <c r="A182" s="2" t="s">
        <v>898</v>
      </c>
      <c r="B182" s="27" t="s">
        <v>2755</v>
      </c>
      <c r="C182" s="2" t="s">
        <v>1457</v>
      </c>
      <c r="D182" s="2">
        <f>COUNTIF(C:C,C182)</f>
        <v>1</v>
      </c>
      <c r="E182" s="41" t="s">
        <v>1367</v>
      </c>
      <c r="F182" s="1" t="s">
        <v>1367</v>
      </c>
      <c r="G182" s="2" t="s">
        <v>114</v>
      </c>
      <c r="H182" s="28"/>
      <c r="I182" s="2"/>
      <c r="J182" s="2" t="s">
        <v>2546</v>
      </c>
      <c r="K182" s="28" t="s">
        <v>2547</v>
      </c>
      <c r="L182" s="28" t="s">
        <v>2547</v>
      </c>
      <c r="M182" s="28" t="s">
        <v>2547</v>
      </c>
      <c r="N182" s="2" t="s">
        <v>2547</v>
      </c>
      <c r="O182" s="2" t="s">
        <v>2547</v>
      </c>
      <c r="P182" s="29" t="str">
        <f t="shared" si="19"/>
        <v>?</v>
      </c>
      <c r="Q182" s="28" t="s">
        <v>2547</v>
      </c>
      <c r="R182" s="2" t="s">
        <v>2547</v>
      </c>
      <c r="S182" s="2" t="s">
        <v>2547</v>
      </c>
      <c r="T182" s="29" t="str">
        <f t="shared" si="20"/>
        <v>?</v>
      </c>
      <c r="U182" s="29" t="str">
        <f t="shared" si="21"/>
        <v>?</v>
      </c>
      <c r="V182" s="1" t="s">
        <v>2548</v>
      </c>
      <c r="W182" s="5" t="s">
        <v>1338</v>
      </c>
      <c r="X182" s="2" t="s">
        <v>1339</v>
      </c>
      <c r="Y182" s="1" t="s">
        <v>2553</v>
      </c>
      <c r="Z182" s="4">
        <v>420</v>
      </c>
      <c r="AA182" s="2" t="s">
        <v>2550</v>
      </c>
      <c r="AB182" s="2" t="s">
        <v>843</v>
      </c>
      <c r="AC182" s="2" t="s">
        <v>2547</v>
      </c>
      <c r="AD182" s="5" t="s">
        <v>2201</v>
      </c>
      <c r="AE182" s="2" t="s">
        <v>844</v>
      </c>
      <c r="AF182" s="2"/>
      <c r="AG182" s="1" t="s">
        <v>1368</v>
      </c>
      <c r="AH182" s="2" t="s">
        <v>2547</v>
      </c>
      <c r="AI182" s="2" t="s">
        <v>2547</v>
      </c>
      <c r="AJ182" s="2"/>
      <c r="AK182" s="2"/>
      <c r="AL182" s="2"/>
      <c r="AM182" s="2"/>
    </row>
    <row r="183" spans="1:39" s="51" customFormat="1" ht="12.75" outlineLevel="1">
      <c r="A183" s="2" t="s">
        <v>898</v>
      </c>
      <c r="B183" s="27" t="s">
        <v>2756</v>
      </c>
      <c r="C183" s="2" t="s">
        <v>1452</v>
      </c>
      <c r="D183" s="2">
        <f>COUNTIF(C:C,C183)</f>
        <v>1</v>
      </c>
      <c r="E183" s="41" t="s">
        <v>1367</v>
      </c>
      <c r="F183" s="1" t="s">
        <v>1367</v>
      </c>
      <c r="G183" s="2" t="s">
        <v>114</v>
      </c>
      <c r="H183" s="28"/>
      <c r="I183" s="2"/>
      <c r="J183" s="2" t="s">
        <v>2546</v>
      </c>
      <c r="K183" s="28" t="s">
        <v>2547</v>
      </c>
      <c r="L183" s="28" t="s">
        <v>2547</v>
      </c>
      <c r="M183" s="28" t="s">
        <v>2547</v>
      </c>
      <c r="N183" s="2" t="s">
        <v>2547</v>
      </c>
      <c r="O183" s="2" t="s">
        <v>2547</v>
      </c>
      <c r="P183" s="29" t="str">
        <f t="shared" si="19"/>
        <v>?</v>
      </c>
      <c r="Q183" s="28" t="s">
        <v>2547</v>
      </c>
      <c r="R183" s="2" t="s">
        <v>2547</v>
      </c>
      <c r="S183" s="2" t="s">
        <v>2547</v>
      </c>
      <c r="T183" s="29" t="str">
        <f t="shared" si="20"/>
        <v>?</v>
      </c>
      <c r="U183" s="29" t="str">
        <f t="shared" si="21"/>
        <v>?</v>
      </c>
      <c r="V183" s="1" t="s">
        <v>2548</v>
      </c>
      <c r="W183" s="5" t="s">
        <v>1338</v>
      </c>
      <c r="X183" s="2" t="s">
        <v>1339</v>
      </c>
      <c r="Y183" s="1" t="s">
        <v>2553</v>
      </c>
      <c r="Z183" s="4">
        <v>270</v>
      </c>
      <c r="AA183" s="2" t="s">
        <v>2550</v>
      </c>
      <c r="AB183" s="2" t="s">
        <v>843</v>
      </c>
      <c r="AC183" s="2" t="s">
        <v>2547</v>
      </c>
      <c r="AD183" s="2" t="s">
        <v>2198</v>
      </c>
      <c r="AE183" s="2" t="s">
        <v>844</v>
      </c>
      <c r="AF183" s="2"/>
      <c r="AG183" s="1" t="s">
        <v>1368</v>
      </c>
      <c r="AH183" s="2" t="s">
        <v>2547</v>
      </c>
      <c r="AI183" s="2" t="s">
        <v>2547</v>
      </c>
      <c r="AJ183" s="2"/>
      <c r="AK183" s="2"/>
      <c r="AL183" s="2"/>
      <c r="AM183" s="2"/>
    </row>
    <row r="184" spans="1:39" ht="12.75" outlineLevel="1">
      <c r="A184" s="2" t="s">
        <v>898</v>
      </c>
      <c r="B184" s="27" t="s">
        <v>2757</v>
      </c>
      <c r="C184" s="2" t="s">
        <v>1454</v>
      </c>
      <c r="D184" s="2">
        <f>COUNTIF(C:C,C184)</f>
        <v>1</v>
      </c>
      <c r="E184" s="41" t="s">
        <v>1367</v>
      </c>
      <c r="F184" s="1" t="s">
        <v>1367</v>
      </c>
      <c r="G184" s="2" t="s">
        <v>114</v>
      </c>
      <c r="H184" s="28"/>
      <c r="I184" s="2"/>
      <c r="J184" s="2" t="s">
        <v>2546</v>
      </c>
      <c r="K184" s="28" t="s">
        <v>2547</v>
      </c>
      <c r="L184" s="28" t="s">
        <v>2547</v>
      </c>
      <c r="M184" s="28" t="s">
        <v>2547</v>
      </c>
      <c r="N184" s="2" t="s">
        <v>2547</v>
      </c>
      <c r="O184" s="2" t="s">
        <v>2547</v>
      </c>
      <c r="P184" s="29" t="str">
        <f t="shared" si="19"/>
        <v>?</v>
      </c>
      <c r="Q184" s="28" t="s">
        <v>2547</v>
      </c>
      <c r="R184" s="2" t="s">
        <v>2547</v>
      </c>
      <c r="S184" s="2" t="s">
        <v>2547</v>
      </c>
      <c r="T184" s="29" t="str">
        <f t="shared" si="20"/>
        <v>?</v>
      </c>
      <c r="U184" s="29" t="str">
        <f t="shared" si="21"/>
        <v>?</v>
      </c>
      <c r="V184" s="1" t="s">
        <v>2548</v>
      </c>
      <c r="W184" s="5" t="s">
        <v>1338</v>
      </c>
      <c r="X184" s="2" t="s">
        <v>1339</v>
      </c>
      <c r="Y184" s="1" t="s">
        <v>2553</v>
      </c>
      <c r="Z184" s="4">
        <v>380</v>
      </c>
      <c r="AA184" s="2" t="s">
        <v>2550</v>
      </c>
      <c r="AB184" s="2" t="s">
        <v>843</v>
      </c>
      <c r="AC184" s="2" t="s">
        <v>2547</v>
      </c>
      <c r="AD184" s="5" t="s">
        <v>1345</v>
      </c>
      <c r="AE184" s="2" t="s">
        <v>844</v>
      </c>
      <c r="AF184" s="2"/>
      <c r="AG184" s="1" t="s">
        <v>1368</v>
      </c>
      <c r="AH184" s="2" t="s">
        <v>2547</v>
      </c>
      <c r="AI184" s="2" t="s">
        <v>2547</v>
      </c>
      <c r="AJ184" s="2"/>
      <c r="AK184" s="2"/>
      <c r="AL184" s="2"/>
      <c r="AM184" s="2"/>
    </row>
    <row r="185" spans="1:39" s="51" customFormat="1" ht="12.75" outlineLevel="1">
      <c r="A185" s="2" t="s">
        <v>898</v>
      </c>
      <c r="B185" s="27" t="s">
        <v>2758</v>
      </c>
      <c r="C185" s="2" t="s">
        <v>1455</v>
      </c>
      <c r="D185" s="2">
        <f>COUNTIF(C:C,C185)</f>
        <v>1</v>
      </c>
      <c r="E185" s="41" t="s">
        <v>1367</v>
      </c>
      <c r="F185" s="1" t="s">
        <v>1367</v>
      </c>
      <c r="G185" s="2" t="s">
        <v>114</v>
      </c>
      <c r="H185" s="28"/>
      <c r="I185" s="2"/>
      <c r="J185" s="2" t="s">
        <v>2546</v>
      </c>
      <c r="K185" s="28" t="s">
        <v>2547</v>
      </c>
      <c r="L185" s="28" t="s">
        <v>2547</v>
      </c>
      <c r="M185" s="28" t="s">
        <v>2547</v>
      </c>
      <c r="N185" s="2" t="s">
        <v>2547</v>
      </c>
      <c r="O185" s="2" t="s">
        <v>2547</v>
      </c>
      <c r="P185" s="29" t="str">
        <f t="shared" si="19"/>
        <v>?</v>
      </c>
      <c r="Q185" s="28" t="s">
        <v>2547</v>
      </c>
      <c r="R185" s="2" t="s">
        <v>2547</v>
      </c>
      <c r="S185" s="2" t="s">
        <v>2547</v>
      </c>
      <c r="T185" s="29" t="str">
        <f t="shared" si="20"/>
        <v>?</v>
      </c>
      <c r="U185" s="29" t="str">
        <f t="shared" si="21"/>
        <v>?</v>
      </c>
      <c r="V185" s="1" t="s">
        <v>2548</v>
      </c>
      <c r="W185" s="5" t="s">
        <v>1338</v>
      </c>
      <c r="X185" s="2" t="s">
        <v>1339</v>
      </c>
      <c r="Y185" s="1" t="s">
        <v>2553</v>
      </c>
      <c r="Z185" s="4">
        <v>310</v>
      </c>
      <c r="AA185" s="2" t="s">
        <v>2550</v>
      </c>
      <c r="AB185" s="2" t="s">
        <v>843</v>
      </c>
      <c r="AC185" s="2" t="s">
        <v>2547</v>
      </c>
      <c r="AD185" s="5" t="s">
        <v>2197</v>
      </c>
      <c r="AE185" s="2" t="s">
        <v>844</v>
      </c>
      <c r="AF185" s="2"/>
      <c r="AG185" s="1" t="s">
        <v>1368</v>
      </c>
      <c r="AH185" s="2" t="s">
        <v>2547</v>
      </c>
      <c r="AI185" s="2" t="s">
        <v>2547</v>
      </c>
      <c r="AJ185" s="2"/>
      <c r="AK185" s="2"/>
      <c r="AL185" s="2"/>
      <c r="AM185" s="2"/>
    </row>
    <row r="186" spans="1:39" s="43" customFormat="1" ht="12.75" outlineLevel="1">
      <c r="A186" s="2" t="s">
        <v>898</v>
      </c>
      <c r="B186" s="27" t="s">
        <v>2759</v>
      </c>
      <c r="C186" s="2" t="s">
        <v>1460</v>
      </c>
      <c r="D186" s="2">
        <f>COUNTIF(C:C,C186)</f>
        <v>1</v>
      </c>
      <c r="E186" s="41" t="s">
        <v>1367</v>
      </c>
      <c r="F186" s="1" t="s">
        <v>1367</v>
      </c>
      <c r="G186" s="2" t="s">
        <v>114</v>
      </c>
      <c r="H186" s="28"/>
      <c r="I186" s="2"/>
      <c r="J186" s="2" t="s">
        <v>2546</v>
      </c>
      <c r="K186" s="28" t="s">
        <v>2547</v>
      </c>
      <c r="L186" s="28" t="s">
        <v>2547</v>
      </c>
      <c r="M186" s="28" t="s">
        <v>2547</v>
      </c>
      <c r="N186" s="2" t="s">
        <v>2547</v>
      </c>
      <c r="O186" s="2" t="s">
        <v>2547</v>
      </c>
      <c r="P186" s="29" t="str">
        <f t="shared" si="19"/>
        <v>?</v>
      </c>
      <c r="Q186" s="28" t="s">
        <v>2547</v>
      </c>
      <c r="R186" s="2" t="s">
        <v>2547</v>
      </c>
      <c r="S186" s="2" t="s">
        <v>2547</v>
      </c>
      <c r="T186" s="29" t="str">
        <f t="shared" si="20"/>
        <v>?</v>
      </c>
      <c r="U186" s="29" t="str">
        <f t="shared" si="21"/>
        <v>?</v>
      </c>
      <c r="V186" s="1" t="s">
        <v>2548</v>
      </c>
      <c r="W186" s="5" t="s">
        <v>1338</v>
      </c>
      <c r="X186" s="2" t="s">
        <v>1339</v>
      </c>
      <c r="Y186" s="1" t="s">
        <v>2553</v>
      </c>
      <c r="Z186" s="4">
        <v>800</v>
      </c>
      <c r="AA186" s="2" t="s">
        <v>2550</v>
      </c>
      <c r="AB186" s="2" t="s">
        <v>843</v>
      </c>
      <c r="AC186" s="2" t="s">
        <v>2547</v>
      </c>
      <c r="AD186" s="5" t="s">
        <v>2200</v>
      </c>
      <c r="AE186" s="2" t="s">
        <v>844</v>
      </c>
      <c r="AF186" s="2"/>
      <c r="AG186" s="1" t="s">
        <v>1368</v>
      </c>
      <c r="AH186" s="2" t="s">
        <v>2547</v>
      </c>
      <c r="AI186" s="2" t="s">
        <v>2547</v>
      </c>
      <c r="AJ186" s="2"/>
      <c r="AK186" s="2"/>
      <c r="AL186" s="2"/>
      <c r="AM186" s="2"/>
    </row>
    <row r="187" spans="1:39" s="43" customFormat="1" ht="12.75" outlineLevel="1">
      <c r="A187" s="2" t="s">
        <v>898</v>
      </c>
      <c r="B187" s="27" t="s">
        <v>2760</v>
      </c>
      <c r="C187" s="2" t="s">
        <v>1453</v>
      </c>
      <c r="D187" s="2">
        <f>COUNTIF(C:C,C187)</f>
        <v>1</v>
      </c>
      <c r="E187" s="41" t="s">
        <v>1367</v>
      </c>
      <c r="F187" s="1" t="s">
        <v>1367</v>
      </c>
      <c r="G187" s="2" t="s">
        <v>114</v>
      </c>
      <c r="H187" s="28"/>
      <c r="I187" s="2"/>
      <c r="J187" s="2" t="s">
        <v>2546</v>
      </c>
      <c r="K187" s="28" t="s">
        <v>2547</v>
      </c>
      <c r="L187" s="28" t="s">
        <v>2547</v>
      </c>
      <c r="M187" s="28" t="s">
        <v>2547</v>
      </c>
      <c r="N187" s="2" t="s">
        <v>2547</v>
      </c>
      <c r="O187" s="2" t="s">
        <v>2547</v>
      </c>
      <c r="P187" s="29" t="str">
        <f t="shared" si="19"/>
        <v>?</v>
      </c>
      <c r="Q187" s="28" t="s">
        <v>2547</v>
      </c>
      <c r="R187" s="2" t="s">
        <v>2547</v>
      </c>
      <c r="S187" s="2" t="s">
        <v>2547</v>
      </c>
      <c r="T187" s="29" t="str">
        <f t="shared" si="20"/>
        <v>?</v>
      </c>
      <c r="U187" s="29" t="str">
        <f t="shared" si="21"/>
        <v>?</v>
      </c>
      <c r="V187" s="1" t="s">
        <v>2548</v>
      </c>
      <c r="W187" s="5" t="s">
        <v>1338</v>
      </c>
      <c r="X187" s="2" t="s">
        <v>1339</v>
      </c>
      <c r="Y187" s="1" t="s">
        <v>2553</v>
      </c>
      <c r="Z187" s="4">
        <v>115</v>
      </c>
      <c r="AA187" s="2" t="s">
        <v>2550</v>
      </c>
      <c r="AB187" s="2" t="s">
        <v>843</v>
      </c>
      <c r="AC187" s="2" t="s">
        <v>2547</v>
      </c>
      <c r="AD187" s="5" t="s">
        <v>2198</v>
      </c>
      <c r="AE187" s="2" t="s">
        <v>844</v>
      </c>
      <c r="AF187" s="2"/>
      <c r="AG187" s="1" t="s">
        <v>1368</v>
      </c>
      <c r="AH187" s="2" t="s">
        <v>2547</v>
      </c>
      <c r="AI187" s="2" t="s">
        <v>2547</v>
      </c>
      <c r="AJ187" s="2"/>
      <c r="AK187" s="2"/>
      <c r="AL187" s="2"/>
      <c r="AM187" s="2"/>
    </row>
    <row r="188" spans="1:39" s="43" customFormat="1" ht="12.75" outlineLevel="1">
      <c r="A188" s="2" t="s">
        <v>898</v>
      </c>
      <c r="B188" s="27" t="s">
        <v>2761</v>
      </c>
      <c r="C188" s="2" t="s">
        <v>1459</v>
      </c>
      <c r="D188" s="2">
        <f>COUNTIF(C:C,C188)</f>
        <v>1</v>
      </c>
      <c r="E188" s="41" t="s">
        <v>1367</v>
      </c>
      <c r="F188" s="1" t="s">
        <v>1367</v>
      </c>
      <c r="G188" s="2" t="s">
        <v>114</v>
      </c>
      <c r="H188" s="28"/>
      <c r="I188" s="2"/>
      <c r="J188" s="2" t="s">
        <v>2546</v>
      </c>
      <c r="K188" s="28" t="s">
        <v>2547</v>
      </c>
      <c r="L188" s="28" t="s">
        <v>2547</v>
      </c>
      <c r="M188" s="28" t="s">
        <v>2547</v>
      </c>
      <c r="N188" s="2" t="s">
        <v>2547</v>
      </c>
      <c r="O188" s="2" t="s">
        <v>2547</v>
      </c>
      <c r="P188" s="29" t="str">
        <f t="shared" si="19"/>
        <v>?</v>
      </c>
      <c r="Q188" s="28" t="s">
        <v>2547</v>
      </c>
      <c r="R188" s="2" t="s">
        <v>2547</v>
      </c>
      <c r="S188" s="2" t="s">
        <v>2547</v>
      </c>
      <c r="T188" s="29" t="str">
        <f t="shared" si="20"/>
        <v>?</v>
      </c>
      <c r="U188" s="29" t="str">
        <f t="shared" si="21"/>
        <v>?</v>
      </c>
      <c r="V188" s="1" t="s">
        <v>2548</v>
      </c>
      <c r="W188" s="5" t="s">
        <v>1338</v>
      </c>
      <c r="X188" s="2" t="s">
        <v>1339</v>
      </c>
      <c r="Y188" s="1" t="s">
        <v>2553</v>
      </c>
      <c r="Z188" s="4">
        <v>325</v>
      </c>
      <c r="AA188" s="2" t="s">
        <v>2550</v>
      </c>
      <c r="AB188" s="2" t="s">
        <v>843</v>
      </c>
      <c r="AC188" s="2" t="s">
        <v>2547</v>
      </c>
      <c r="AD188" s="1" t="s">
        <v>1498</v>
      </c>
      <c r="AE188" s="2" t="s">
        <v>844</v>
      </c>
      <c r="AF188" s="2"/>
      <c r="AG188" s="1" t="s">
        <v>1368</v>
      </c>
      <c r="AH188" s="2" t="s">
        <v>2547</v>
      </c>
      <c r="AI188" s="2" t="s">
        <v>2547</v>
      </c>
      <c r="AJ188" s="2"/>
      <c r="AK188" s="2"/>
      <c r="AL188" s="2"/>
      <c r="AM188" s="2"/>
    </row>
    <row r="189" spans="1:39" s="43" customFormat="1" ht="12.75" outlineLevel="1">
      <c r="A189" s="2" t="s">
        <v>898</v>
      </c>
      <c r="B189" s="27" t="s">
        <v>2762</v>
      </c>
      <c r="C189" s="2" t="s">
        <v>1456</v>
      </c>
      <c r="D189" s="2">
        <f>COUNTIF(C:C,C189)</f>
        <v>1</v>
      </c>
      <c r="E189" s="41" t="s">
        <v>1367</v>
      </c>
      <c r="F189" s="1" t="s">
        <v>1367</v>
      </c>
      <c r="G189" s="2" t="s">
        <v>114</v>
      </c>
      <c r="H189" s="28"/>
      <c r="I189" s="2"/>
      <c r="J189" s="2" t="s">
        <v>2546</v>
      </c>
      <c r="K189" s="28" t="s">
        <v>2547</v>
      </c>
      <c r="L189" s="28" t="s">
        <v>2547</v>
      </c>
      <c r="M189" s="28" t="s">
        <v>2547</v>
      </c>
      <c r="N189" s="2" t="s">
        <v>2547</v>
      </c>
      <c r="O189" s="2" t="s">
        <v>2547</v>
      </c>
      <c r="P189" s="29" t="str">
        <f t="shared" si="19"/>
        <v>?</v>
      </c>
      <c r="Q189" s="28" t="s">
        <v>2547</v>
      </c>
      <c r="R189" s="2" t="s">
        <v>2547</v>
      </c>
      <c r="S189" s="2" t="s">
        <v>2547</v>
      </c>
      <c r="T189" s="29" t="str">
        <f t="shared" si="20"/>
        <v>?</v>
      </c>
      <c r="U189" s="29" t="str">
        <f t="shared" si="21"/>
        <v>?</v>
      </c>
      <c r="V189" s="1" t="s">
        <v>2548</v>
      </c>
      <c r="W189" s="5" t="s">
        <v>1338</v>
      </c>
      <c r="X189" s="2" t="s">
        <v>1339</v>
      </c>
      <c r="Y189" s="1" t="s">
        <v>2553</v>
      </c>
      <c r="Z189" s="4">
        <v>60</v>
      </c>
      <c r="AA189" s="2" t="s">
        <v>2550</v>
      </c>
      <c r="AB189" s="2" t="s">
        <v>843</v>
      </c>
      <c r="AC189" s="2" t="s">
        <v>2547</v>
      </c>
      <c r="AD189" s="5" t="s">
        <v>1345</v>
      </c>
      <c r="AE189" s="2" t="s">
        <v>844</v>
      </c>
      <c r="AF189" s="2"/>
      <c r="AG189" s="1" t="s">
        <v>1368</v>
      </c>
      <c r="AH189" s="2" t="s">
        <v>2547</v>
      </c>
      <c r="AI189" s="2" t="s">
        <v>2547</v>
      </c>
      <c r="AJ189" s="2"/>
      <c r="AK189" s="2"/>
      <c r="AL189" s="2"/>
      <c r="AM189" s="2"/>
    </row>
    <row r="190" spans="1:39" s="43" customFormat="1" ht="12.75" outlineLevel="1">
      <c r="A190" s="2" t="s">
        <v>898</v>
      </c>
      <c r="B190" s="27" t="s">
        <v>2763</v>
      </c>
      <c r="C190" s="2" t="s">
        <v>2882</v>
      </c>
      <c r="D190" s="2">
        <f>COUNTIF(C:C,C190)</f>
        <v>1</v>
      </c>
      <c r="E190" s="41" t="s">
        <v>1367</v>
      </c>
      <c r="F190" s="1" t="s">
        <v>1367</v>
      </c>
      <c r="G190" s="2" t="s">
        <v>114</v>
      </c>
      <c r="H190" s="28"/>
      <c r="I190" s="2"/>
      <c r="J190" s="2" t="s">
        <v>2546</v>
      </c>
      <c r="K190" s="28" t="s">
        <v>2547</v>
      </c>
      <c r="L190" s="28" t="s">
        <v>2547</v>
      </c>
      <c r="M190" s="28" t="s">
        <v>2547</v>
      </c>
      <c r="N190" s="28" t="s">
        <v>2547</v>
      </c>
      <c r="O190" s="28" t="s">
        <v>2547</v>
      </c>
      <c r="P190" s="28" t="s">
        <v>2547</v>
      </c>
      <c r="Q190" s="28" t="s">
        <v>2547</v>
      </c>
      <c r="R190" s="28" t="s">
        <v>2547</v>
      </c>
      <c r="S190" s="28" t="s">
        <v>2547</v>
      </c>
      <c r="T190" s="28" t="s">
        <v>2547</v>
      </c>
      <c r="U190" s="28" t="s">
        <v>2547</v>
      </c>
      <c r="V190" s="1" t="s">
        <v>2548</v>
      </c>
      <c r="W190" s="2" t="s">
        <v>1338</v>
      </c>
      <c r="X190" s="2" t="s">
        <v>423</v>
      </c>
      <c r="Y190" s="2" t="s">
        <v>3081</v>
      </c>
      <c r="Z190" s="4">
        <v>910</v>
      </c>
      <c r="AA190" s="2" t="s">
        <v>2550</v>
      </c>
      <c r="AB190" s="2" t="s">
        <v>424</v>
      </c>
      <c r="AC190" s="2" t="s">
        <v>2547</v>
      </c>
      <c r="AD190" s="2" t="s">
        <v>1343</v>
      </c>
      <c r="AE190" s="2" t="s">
        <v>844</v>
      </c>
      <c r="AF190" s="2"/>
      <c r="AG190" s="2" t="s">
        <v>425</v>
      </c>
      <c r="AH190" s="2" t="s">
        <v>2547</v>
      </c>
      <c r="AI190" s="2" t="s">
        <v>2547</v>
      </c>
      <c r="AJ190" s="2"/>
      <c r="AK190" s="2"/>
      <c r="AL190" s="14"/>
      <c r="AM190" s="14"/>
    </row>
    <row r="191" spans="1:39" s="43" customFormat="1" ht="12.75" outlineLevel="1">
      <c r="A191" s="2" t="s">
        <v>898</v>
      </c>
      <c r="B191" s="27" t="s">
        <v>2764</v>
      </c>
      <c r="C191" s="2" t="s">
        <v>1458</v>
      </c>
      <c r="D191" s="2">
        <f>COUNTIF(C:C,C191)</f>
        <v>1</v>
      </c>
      <c r="E191" s="41" t="s">
        <v>1367</v>
      </c>
      <c r="F191" s="1" t="s">
        <v>1367</v>
      </c>
      <c r="G191" s="2" t="s">
        <v>114</v>
      </c>
      <c r="H191" s="28"/>
      <c r="I191" s="2"/>
      <c r="J191" s="2" t="s">
        <v>2546</v>
      </c>
      <c r="K191" s="28" t="s">
        <v>2547</v>
      </c>
      <c r="L191" s="28" t="s">
        <v>2547</v>
      </c>
      <c r="M191" s="28" t="s">
        <v>2547</v>
      </c>
      <c r="N191" s="2" t="s">
        <v>2547</v>
      </c>
      <c r="O191" s="2" t="s">
        <v>2547</v>
      </c>
      <c r="P191" s="29" t="str">
        <f>IF(OR(N191="?",(O191="?")),"?",DATE(YEAR(N191),MONTH(N191)-(O191),DAY(N191)))</f>
        <v>?</v>
      </c>
      <c r="Q191" s="28" t="s">
        <v>2547</v>
      </c>
      <c r="R191" s="2" t="s">
        <v>2547</v>
      </c>
      <c r="S191" s="2" t="s">
        <v>2547</v>
      </c>
      <c r="T191" s="29" t="str">
        <f>IF(OR(O191="?",(U191="?")),"?",DATE(YEAR(U191),MONTH(U191)-(O191),DAY(U191)))</f>
        <v>?</v>
      </c>
      <c r="U191" s="29" t="str">
        <f>IF(R191&lt;250,DATE(YEAR(N191),MONTH(N191)+(R191),DAY(N191)),IF(R191="Nvt",DATE(YEAR(N191),MONTH(N191),DAY(N191)),"?"))</f>
        <v>?</v>
      </c>
      <c r="V191" s="1" t="s">
        <v>2548</v>
      </c>
      <c r="W191" s="5" t="s">
        <v>1338</v>
      </c>
      <c r="X191" s="2" t="s">
        <v>1339</v>
      </c>
      <c r="Y191" s="1" t="s">
        <v>2553</v>
      </c>
      <c r="Z191" s="4">
        <v>285</v>
      </c>
      <c r="AA191" s="2" t="s">
        <v>2550</v>
      </c>
      <c r="AB191" s="2" t="s">
        <v>843</v>
      </c>
      <c r="AC191" s="2" t="s">
        <v>2547</v>
      </c>
      <c r="AD191" s="2" t="s">
        <v>2199</v>
      </c>
      <c r="AE191" s="2" t="s">
        <v>844</v>
      </c>
      <c r="AF191" s="2"/>
      <c r="AG191" s="1" t="s">
        <v>1368</v>
      </c>
      <c r="AH191" s="2" t="s">
        <v>2547</v>
      </c>
      <c r="AI191" s="2" t="s">
        <v>2547</v>
      </c>
      <c r="AJ191" s="2"/>
      <c r="AK191" s="2"/>
      <c r="AL191" s="2"/>
      <c r="AM191" s="2"/>
    </row>
    <row r="192" spans="1:39" s="43" customFormat="1" ht="12.75">
      <c r="A192" s="2" t="s">
        <v>898</v>
      </c>
      <c r="B192" s="27" t="s">
        <v>2765</v>
      </c>
      <c r="C192" s="5" t="s">
        <v>2693</v>
      </c>
      <c r="D192" s="2">
        <f>COUNTIF(C:C,C192)</f>
        <v>1</v>
      </c>
      <c r="E192" s="30" t="s">
        <v>3620</v>
      </c>
      <c r="F192" s="5" t="s">
        <v>322</v>
      </c>
      <c r="G192" s="2" t="s">
        <v>112</v>
      </c>
      <c r="H192" s="2"/>
      <c r="I192" s="2"/>
      <c r="J192" s="2" t="s">
        <v>2546</v>
      </c>
      <c r="K192" s="3">
        <v>36473</v>
      </c>
      <c r="L192" s="3">
        <v>36161</v>
      </c>
      <c r="M192" s="28">
        <f>(YEAR(N192)-YEAR(L192))*12+MONTH(N192)-MONTH(L192)</f>
        <v>59</v>
      </c>
      <c r="N192" s="3">
        <v>37986</v>
      </c>
      <c r="O192" s="2">
        <v>3</v>
      </c>
      <c r="P192" s="29">
        <f>IF(OR(N192="?",(O192="?")),"?",DATE(YEAR(N192),MONTH(N192)-(O192),DAY(N192)))</f>
        <v>37895</v>
      </c>
      <c r="Q192" s="2" t="s">
        <v>2985</v>
      </c>
      <c r="R192" s="2">
        <v>12</v>
      </c>
      <c r="S192" s="2" t="s">
        <v>2547</v>
      </c>
      <c r="T192" s="29">
        <f>IF(OR(O192="?",(U192="?")),"?",DATE(YEAR(U192),MONTH(U192)-(O192),DAY(U192)))</f>
        <v>38261</v>
      </c>
      <c r="U192" s="29">
        <f>IF(R192&lt;250,DATE(YEAR(N192),MONTH(N192)+(R192),DAY(N192)),IF(R192="Nvt",DATE(YEAR(N192),MONTH(N192),DAY(N192)),"?"))</f>
        <v>38352</v>
      </c>
      <c r="V192" s="1" t="s">
        <v>2548</v>
      </c>
      <c r="W192" s="5" t="s">
        <v>1141</v>
      </c>
      <c r="X192" s="2" t="s">
        <v>2547</v>
      </c>
      <c r="Y192" s="1" t="s">
        <v>2183</v>
      </c>
      <c r="Z192" s="4" t="s">
        <v>2547</v>
      </c>
      <c r="AA192" s="2" t="s">
        <v>2550</v>
      </c>
      <c r="AB192" s="2" t="s">
        <v>1140</v>
      </c>
      <c r="AC192" s="2" t="s">
        <v>1139</v>
      </c>
      <c r="AD192" s="1" t="s">
        <v>2184</v>
      </c>
      <c r="AE192" s="2" t="s">
        <v>2547</v>
      </c>
      <c r="AF192" s="2"/>
      <c r="AG192" s="1" t="s">
        <v>2185</v>
      </c>
      <c r="AH192" s="2" t="s">
        <v>1733</v>
      </c>
      <c r="AI192" s="2" t="s">
        <v>2547</v>
      </c>
      <c r="AJ192" s="2"/>
      <c r="AK192" s="2"/>
      <c r="AL192" s="2"/>
      <c r="AM192" s="2"/>
    </row>
    <row r="193" spans="1:39" s="43" customFormat="1" ht="12.75">
      <c r="A193" s="14" t="s">
        <v>898</v>
      </c>
      <c r="B193" s="27" t="s">
        <v>2547</v>
      </c>
      <c r="C193" s="14" t="s">
        <v>1684</v>
      </c>
      <c r="D193" s="2">
        <f>COUNTIF(C:C,C193)</f>
        <v>1</v>
      </c>
      <c r="E193" s="21">
        <v>1017265</v>
      </c>
      <c r="F193" s="14" t="s">
        <v>1685</v>
      </c>
      <c r="G193" s="14" t="s">
        <v>124</v>
      </c>
      <c r="H193" s="28"/>
      <c r="I193" s="2"/>
      <c r="J193" s="14" t="s">
        <v>1683</v>
      </c>
      <c r="K193" s="31">
        <v>39269</v>
      </c>
      <c r="L193" s="31">
        <v>39279</v>
      </c>
      <c r="M193" s="17" t="s">
        <v>2547</v>
      </c>
      <c r="N193" s="14" t="s">
        <v>2547</v>
      </c>
      <c r="O193" s="14" t="s">
        <v>2547</v>
      </c>
      <c r="P193" s="14" t="s">
        <v>2547</v>
      </c>
      <c r="Q193" s="14" t="s">
        <v>2547</v>
      </c>
      <c r="R193" s="14" t="s">
        <v>2547</v>
      </c>
      <c r="S193" s="14" t="s">
        <v>2547</v>
      </c>
      <c r="T193" s="14" t="s">
        <v>2547</v>
      </c>
      <c r="U193" s="14" t="s">
        <v>2547</v>
      </c>
      <c r="V193" s="14" t="s">
        <v>2547</v>
      </c>
      <c r="W193" s="2" t="s">
        <v>1686</v>
      </c>
      <c r="X193" s="14" t="s">
        <v>2547</v>
      </c>
      <c r="Y193" s="14" t="s">
        <v>1687</v>
      </c>
      <c r="Z193" s="18" t="s">
        <v>2547</v>
      </c>
      <c r="AA193" s="14" t="s">
        <v>2550</v>
      </c>
      <c r="AB193" s="14" t="s">
        <v>2547</v>
      </c>
      <c r="AC193" s="14" t="s">
        <v>2547</v>
      </c>
      <c r="AD193" s="14" t="s">
        <v>2547</v>
      </c>
      <c r="AE193" s="14" t="s">
        <v>2547</v>
      </c>
      <c r="AF193" s="14"/>
      <c r="AG193" s="14" t="s">
        <v>1788</v>
      </c>
      <c r="AH193" s="14" t="s">
        <v>2547</v>
      </c>
      <c r="AI193" s="14" t="s">
        <v>2547</v>
      </c>
      <c r="AJ193" s="14"/>
      <c r="AK193" s="14"/>
      <c r="AL193" s="2"/>
      <c r="AM193" s="2"/>
    </row>
    <row r="194" spans="1:39" s="43" customFormat="1" ht="12.75">
      <c r="A194" s="13" t="s">
        <v>75</v>
      </c>
      <c r="B194" s="27"/>
      <c r="C194" s="14"/>
      <c r="D194" s="14"/>
      <c r="E194" s="21"/>
      <c r="F194" s="14"/>
      <c r="G194" s="14"/>
      <c r="H194" s="28"/>
      <c r="I194" s="2"/>
      <c r="J194" s="13"/>
      <c r="K194" s="31"/>
      <c r="L194" s="31"/>
      <c r="M194" s="17"/>
      <c r="N194" s="14"/>
      <c r="O194" s="14"/>
      <c r="P194" s="14"/>
      <c r="Q194" s="14"/>
      <c r="R194" s="14"/>
      <c r="S194" s="14"/>
      <c r="T194" s="14"/>
      <c r="U194" s="14"/>
      <c r="V194" s="14"/>
      <c r="W194" s="2"/>
      <c r="X194" s="14"/>
      <c r="Y194" s="14"/>
      <c r="Z194" s="18"/>
      <c r="AA194" s="14"/>
      <c r="AB194" s="14"/>
      <c r="AC194" s="14"/>
      <c r="AD194" s="14"/>
      <c r="AE194" s="14"/>
      <c r="AF194" s="14"/>
      <c r="AG194" s="14"/>
      <c r="AH194" s="14"/>
      <c r="AI194" s="14"/>
      <c r="AJ194" s="14"/>
      <c r="AK194" s="14"/>
      <c r="AL194" s="2"/>
      <c r="AM194" s="2"/>
    </row>
    <row r="195" spans="1:39" s="43" customFormat="1" ht="12.75" outlineLevel="1">
      <c r="A195" s="5" t="s">
        <v>901</v>
      </c>
      <c r="B195" s="27" t="s">
        <v>2766</v>
      </c>
      <c r="C195" s="2" t="s">
        <v>2328</v>
      </c>
      <c r="D195" s="2"/>
      <c r="E195" s="30" t="s">
        <v>3621</v>
      </c>
      <c r="F195" s="5" t="s">
        <v>2867</v>
      </c>
      <c r="G195" s="28" t="s">
        <v>125</v>
      </c>
      <c r="H195" s="28"/>
      <c r="I195" s="2"/>
      <c r="J195" s="5" t="s">
        <v>1781</v>
      </c>
      <c r="K195" s="3">
        <v>36227</v>
      </c>
      <c r="L195" s="3">
        <v>36220</v>
      </c>
      <c r="M195" s="28">
        <f>(YEAR(N195)-YEAR(L195))*12+MONTH(N195)-MONTH(L195)</f>
        <v>58</v>
      </c>
      <c r="N195" s="3">
        <v>37987</v>
      </c>
      <c r="O195" s="2" t="s">
        <v>2547</v>
      </c>
      <c r="P195" s="29" t="str">
        <f>IF(OR(N195="?",(O195="?")),"?",DATE(YEAR(N195),MONTH(N195)-(O195),DAY(N195)))</f>
        <v>?</v>
      </c>
      <c r="Q195" s="2" t="s">
        <v>2985</v>
      </c>
      <c r="R195" s="2">
        <v>60</v>
      </c>
      <c r="S195" s="2" t="s">
        <v>2547</v>
      </c>
      <c r="T195" s="29" t="str">
        <f>IF(OR(O195="?",(U195="?")),"?",DATE(YEAR(U195),MONTH(U195)-(O195),DAY(U195)))</f>
        <v>?</v>
      </c>
      <c r="U195" s="29">
        <f>IF(R195&lt;250,DATE(YEAR(N195),MONTH(N195)+(R195),DAY(N195)),IF(R195="Nvt",DATE(YEAR(N195),MONTH(N195),DAY(N195)),"?"))</f>
        <v>39814</v>
      </c>
      <c r="V195" s="1" t="s">
        <v>2548</v>
      </c>
      <c r="W195" s="5" t="s">
        <v>2868</v>
      </c>
      <c r="X195" s="2" t="s">
        <v>2869</v>
      </c>
      <c r="Y195" s="1" t="s">
        <v>148</v>
      </c>
      <c r="Z195" s="4" t="s">
        <v>2547</v>
      </c>
      <c r="AA195" s="2" t="s">
        <v>2550</v>
      </c>
      <c r="AB195" s="2" t="s">
        <v>1156</v>
      </c>
      <c r="AC195" s="2" t="s">
        <v>2547</v>
      </c>
      <c r="AD195" s="1" t="s">
        <v>3298</v>
      </c>
      <c r="AE195" s="2" t="s">
        <v>2547</v>
      </c>
      <c r="AF195" s="2"/>
      <c r="AG195" s="1" t="s">
        <v>3299</v>
      </c>
      <c r="AH195" s="2" t="s">
        <v>3708</v>
      </c>
      <c r="AI195" s="2" t="s">
        <v>2547</v>
      </c>
      <c r="AJ195" s="2"/>
      <c r="AK195" s="2"/>
      <c r="AL195" s="2"/>
      <c r="AM195" s="2"/>
    </row>
    <row r="196" spans="1:39" s="43" customFormat="1" ht="12.75" outlineLevel="1">
      <c r="A196" s="5" t="s">
        <v>901</v>
      </c>
      <c r="B196" s="27" t="s">
        <v>2767</v>
      </c>
      <c r="C196" s="2" t="s">
        <v>2823</v>
      </c>
      <c r="D196" s="2"/>
      <c r="E196" s="30">
        <v>194276</v>
      </c>
      <c r="F196" s="5" t="s">
        <v>217</v>
      </c>
      <c r="G196" s="28" t="s">
        <v>125</v>
      </c>
      <c r="H196" s="28"/>
      <c r="I196" s="2"/>
      <c r="J196" s="5" t="s">
        <v>1781</v>
      </c>
      <c r="K196" s="2"/>
      <c r="L196" s="3">
        <v>35431</v>
      </c>
      <c r="M196" s="5">
        <v>24</v>
      </c>
      <c r="N196" s="3">
        <v>36161</v>
      </c>
      <c r="O196" s="2" t="s">
        <v>2547</v>
      </c>
      <c r="P196" s="29" t="str">
        <f>IF(OR(N196="?",(O196="?")),"?",DATE(YEAR(N196),MONTH(N196)-(O196),DAY(N196)))</f>
        <v>?</v>
      </c>
      <c r="Q196" s="2" t="s">
        <v>2985</v>
      </c>
      <c r="R196" s="2">
        <v>12</v>
      </c>
      <c r="S196" s="2" t="s">
        <v>2547</v>
      </c>
      <c r="T196" s="29" t="str">
        <f>IF(OR(O196="?",(U196="?")),"?",DATE(YEAR(U196),MONTH(U196)-(O196),DAY(U196)))</f>
        <v>?</v>
      </c>
      <c r="U196" s="29">
        <f>IF(R196&lt;250,DATE(YEAR(N196),MONTH(N196)+(R196),DAY(N196)),IF(R196="Nvt",DATE(YEAR(N196),MONTH(N196),DAY(N196)),"?"))</f>
        <v>36526</v>
      </c>
      <c r="V196" s="1" t="s">
        <v>2548</v>
      </c>
      <c r="W196" s="5" t="s">
        <v>2868</v>
      </c>
      <c r="X196" s="2" t="s">
        <v>2547</v>
      </c>
      <c r="Y196" s="1" t="s">
        <v>148</v>
      </c>
      <c r="Z196" s="4" t="s">
        <v>2547</v>
      </c>
      <c r="AA196" s="2" t="s">
        <v>2550</v>
      </c>
      <c r="AB196" s="2" t="s">
        <v>2547</v>
      </c>
      <c r="AC196" s="2" t="s">
        <v>2547</v>
      </c>
      <c r="AD196" s="1" t="s">
        <v>1498</v>
      </c>
      <c r="AE196" s="2" t="s">
        <v>2109</v>
      </c>
      <c r="AF196" s="2"/>
      <c r="AG196" s="1" t="s">
        <v>1029</v>
      </c>
      <c r="AH196" s="2" t="s">
        <v>3708</v>
      </c>
      <c r="AI196" s="2" t="s">
        <v>2547</v>
      </c>
      <c r="AJ196" s="2"/>
      <c r="AK196" s="2"/>
      <c r="AL196" s="2"/>
      <c r="AM196" s="2"/>
    </row>
    <row r="197" spans="1:39" s="43" customFormat="1" ht="12.75">
      <c r="A197" s="15" t="s">
        <v>1720</v>
      </c>
      <c r="B197" s="27"/>
      <c r="C197" s="2"/>
      <c r="D197" s="2"/>
      <c r="E197" s="30"/>
      <c r="F197" s="5"/>
      <c r="G197" s="28"/>
      <c r="H197" s="28"/>
      <c r="I197" s="2"/>
      <c r="J197" s="15"/>
      <c r="K197" s="2"/>
      <c r="L197" s="3"/>
      <c r="M197" s="5"/>
      <c r="N197" s="3"/>
      <c r="O197" s="2"/>
      <c r="P197" s="29"/>
      <c r="Q197" s="2"/>
      <c r="R197" s="2"/>
      <c r="S197" s="2"/>
      <c r="T197" s="29"/>
      <c r="U197" s="29"/>
      <c r="V197" s="1"/>
      <c r="W197" s="5"/>
      <c r="X197" s="2"/>
      <c r="Y197" s="1"/>
      <c r="Z197" s="4"/>
      <c r="AA197" s="2"/>
      <c r="AB197" s="2"/>
      <c r="AC197" s="2"/>
      <c r="AD197" s="1"/>
      <c r="AE197" s="2"/>
      <c r="AF197" s="2"/>
      <c r="AG197" s="1"/>
      <c r="AH197" s="2"/>
      <c r="AI197" s="2"/>
      <c r="AJ197" s="2"/>
      <c r="AK197" s="2"/>
      <c r="AL197" s="2"/>
      <c r="AM197" s="2"/>
    </row>
    <row r="198" spans="1:39" s="43" customFormat="1" ht="12.75" outlineLevel="1">
      <c r="A198" s="5" t="s">
        <v>899</v>
      </c>
      <c r="B198" s="27" t="s">
        <v>2768</v>
      </c>
      <c r="C198" s="2" t="s">
        <v>240</v>
      </c>
      <c r="D198" s="2"/>
      <c r="E198" s="30">
        <v>64</v>
      </c>
      <c r="F198" s="5" t="s">
        <v>1281</v>
      </c>
      <c r="G198" s="33" t="s">
        <v>25</v>
      </c>
      <c r="H198" s="28"/>
      <c r="I198" s="2"/>
      <c r="J198" s="5" t="s">
        <v>1795</v>
      </c>
      <c r="K198" s="3">
        <v>37848</v>
      </c>
      <c r="L198" s="3">
        <v>37622</v>
      </c>
      <c r="M198" s="28" t="s">
        <v>1022</v>
      </c>
      <c r="N198" s="28" t="s">
        <v>1022</v>
      </c>
      <c r="O198" s="1">
        <v>3</v>
      </c>
      <c r="P198" s="29" t="s">
        <v>2547</v>
      </c>
      <c r="Q198" s="2" t="s">
        <v>3708</v>
      </c>
      <c r="R198" s="2" t="s">
        <v>3708</v>
      </c>
      <c r="S198" s="2" t="s">
        <v>2547</v>
      </c>
      <c r="T198" s="29" t="s">
        <v>2547</v>
      </c>
      <c r="U198" s="29" t="s">
        <v>1022</v>
      </c>
      <c r="V198" s="1" t="s">
        <v>2548</v>
      </c>
      <c r="W198" s="5" t="s">
        <v>1280</v>
      </c>
      <c r="X198" s="2" t="s">
        <v>1278</v>
      </c>
      <c r="Y198" s="1" t="s">
        <v>148</v>
      </c>
      <c r="Z198" s="4">
        <v>0</v>
      </c>
      <c r="AA198" s="2" t="s">
        <v>2550</v>
      </c>
      <c r="AB198" s="2" t="s">
        <v>1644</v>
      </c>
      <c r="AC198" s="2" t="s">
        <v>1277</v>
      </c>
      <c r="AD198" s="1" t="s">
        <v>561</v>
      </c>
      <c r="AE198" s="2" t="s">
        <v>2547</v>
      </c>
      <c r="AF198" s="2" t="s">
        <v>2985</v>
      </c>
      <c r="AG198" s="1" t="s">
        <v>562</v>
      </c>
      <c r="AH198" s="2" t="s">
        <v>3708</v>
      </c>
      <c r="AI198" s="2" t="s">
        <v>2547</v>
      </c>
      <c r="AJ198" s="2"/>
      <c r="AK198" s="2"/>
      <c r="AL198" s="2"/>
      <c r="AM198" s="2"/>
    </row>
    <row r="199" spans="1:39" s="43" customFormat="1" ht="12.75" outlineLevel="1">
      <c r="A199" s="5" t="s">
        <v>899</v>
      </c>
      <c r="B199" s="27" t="s">
        <v>2769</v>
      </c>
      <c r="C199" s="2" t="s">
        <v>2556</v>
      </c>
      <c r="D199" s="2"/>
      <c r="E199" s="30">
        <v>383</v>
      </c>
      <c r="F199" s="5" t="s">
        <v>1276</v>
      </c>
      <c r="G199" s="33" t="s">
        <v>25</v>
      </c>
      <c r="H199" s="28"/>
      <c r="I199" s="2"/>
      <c r="J199" s="5" t="s">
        <v>1776</v>
      </c>
      <c r="K199" s="3">
        <v>37848</v>
      </c>
      <c r="L199" s="3">
        <v>37622</v>
      </c>
      <c r="M199" s="28" t="s">
        <v>1022</v>
      </c>
      <c r="N199" s="3" t="s">
        <v>1022</v>
      </c>
      <c r="O199" s="1">
        <v>3</v>
      </c>
      <c r="P199" s="29" t="s">
        <v>2547</v>
      </c>
      <c r="Q199" s="2" t="s">
        <v>3708</v>
      </c>
      <c r="R199" s="2" t="s">
        <v>3708</v>
      </c>
      <c r="S199" s="2" t="s">
        <v>2547</v>
      </c>
      <c r="T199" s="29" t="s">
        <v>2547</v>
      </c>
      <c r="U199" s="29" t="s">
        <v>1022</v>
      </c>
      <c r="V199" s="5" t="s">
        <v>2548</v>
      </c>
      <c r="W199" s="5" t="s">
        <v>1280</v>
      </c>
      <c r="X199" s="2" t="s">
        <v>1278</v>
      </c>
      <c r="Y199" s="1" t="s">
        <v>148</v>
      </c>
      <c r="Z199" s="4">
        <v>2768</v>
      </c>
      <c r="AA199" s="2" t="s">
        <v>2550</v>
      </c>
      <c r="AB199" s="2" t="s">
        <v>1279</v>
      </c>
      <c r="AC199" s="2" t="s">
        <v>1277</v>
      </c>
      <c r="AD199" s="1" t="s">
        <v>2030</v>
      </c>
      <c r="AE199" s="2" t="s">
        <v>2547</v>
      </c>
      <c r="AF199" s="2" t="s">
        <v>2985</v>
      </c>
      <c r="AG199" s="1" t="s">
        <v>2031</v>
      </c>
      <c r="AH199" s="2" t="s">
        <v>3708</v>
      </c>
      <c r="AI199" s="2" t="s">
        <v>2547</v>
      </c>
      <c r="AJ199" s="2"/>
      <c r="AK199" s="2"/>
      <c r="AL199" s="2"/>
      <c r="AM199" s="2"/>
    </row>
    <row r="200" spans="1:39" s="43" customFormat="1" ht="12.75" outlineLevel="1">
      <c r="A200" s="5" t="s">
        <v>898</v>
      </c>
      <c r="B200" s="27" t="s">
        <v>2770</v>
      </c>
      <c r="C200" s="2" t="s">
        <v>969</v>
      </c>
      <c r="D200" s="2">
        <f>COUNTIF(C:C,C200)</f>
        <v>1</v>
      </c>
      <c r="E200" s="30" t="s">
        <v>3622</v>
      </c>
      <c r="F200" s="5" t="s">
        <v>218</v>
      </c>
      <c r="G200" s="2" t="s">
        <v>122</v>
      </c>
      <c r="H200" s="2"/>
      <c r="I200" s="2"/>
      <c r="J200" s="5" t="s">
        <v>143</v>
      </c>
      <c r="K200" s="3">
        <v>37606</v>
      </c>
      <c r="L200" s="3">
        <v>37622</v>
      </c>
      <c r="M200" s="28">
        <f>(YEAR(N200)-YEAR(L200))*12+MONTH(N200)-MONTH(L200)</f>
        <v>11</v>
      </c>
      <c r="N200" s="3">
        <v>37986</v>
      </c>
      <c r="O200" s="2" t="s">
        <v>2547</v>
      </c>
      <c r="P200" s="29" t="str">
        <f>IF(OR(N200="?",(O200="?")),"?",DATE(YEAR(N200),MONTH(N200)-(O200),DAY(N200)))</f>
        <v>?</v>
      </c>
      <c r="Q200" s="2" t="s">
        <v>785</v>
      </c>
      <c r="R200" s="2">
        <v>0</v>
      </c>
      <c r="S200" s="2" t="s">
        <v>2547</v>
      </c>
      <c r="T200" s="29" t="str">
        <f>IF(OR(O200="?",(U200="?")),"?",DATE(YEAR(U200),MONTH(U200)-(O200),DAY(U200)))</f>
        <v>?</v>
      </c>
      <c r="U200" s="29">
        <f>IF(R200&lt;250,DATE(YEAR(N200),MONTH(N200)+(R200),DAY(N200)),IF(R200="Nvt",DATE(YEAR(N200),MONTH(N200),DAY(N200)),"?"))</f>
        <v>37986</v>
      </c>
      <c r="V200" s="1" t="s">
        <v>2548</v>
      </c>
      <c r="W200" s="5" t="s">
        <v>1533</v>
      </c>
      <c r="X200" s="2" t="s">
        <v>2547</v>
      </c>
      <c r="Y200" s="1" t="s">
        <v>141</v>
      </c>
      <c r="Z200" s="4" t="s">
        <v>2547</v>
      </c>
      <c r="AA200" s="2" t="s">
        <v>2550</v>
      </c>
      <c r="AB200" s="2" t="s">
        <v>1359</v>
      </c>
      <c r="AC200" s="2" t="s">
        <v>2547</v>
      </c>
      <c r="AD200" s="1" t="s">
        <v>1498</v>
      </c>
      <c r="AE200" s="2" t="s">
        <v>1360</v>
      </c>
      <c r="AF200" s="2" t="s">
        <v>2985</v>
      </c>
      <c r="AG200" s="1" t="s">
        <v>1796</v>
      </c>
      <c r="AH200" s="2" t="s">
        <v>3708</v>
      </c>
      <c r="AI200" s="2" t="s">
        <v>2547</v>
      </c>
      <c r="AJ200" s="2"/>
      <c r="AK200" s="2"/>
      <c r="AL200" s="2"/>
      <c r="AM200" s="2"/>
    </row>
    <row r="201" spans="1:39" s="43" customFormat="1" ht="12.75">
      <c r="A201" s="15" t="s">
        <v>76</v>
      </c>
      <c r="B201" s="27"/>
      <c r="C201" s="2"/>
      <c r="D201" s="2"/>
      <c r="E201" s="30"/>
      <c r="F201" s="5"/>
      <c r="G201" s="2"/>
      <c r="H201" s="2"/>
      <c r="I201" s="2"/>
      <c r="J201" s="15"/>
      <c r="K201" s="3"/>
      <c r="L201" s="3"/>
      <c r="M201" s="28"/>
      <c r="N201" s="3"/>
      <c r="O201" s="2"/>
      <c r="P201" s="29"/>
      <c r="Q201" s="2"/>
      <c r="R201" s="2"/>
      <c r="S201" s="2"/>
      <c r="T201" s="29"/>
      <c r="U201" s="29"/>
      <c r="V201" s="1"/>
      <c r="W201" s="5"/>
      <c r="X201" s="2"/>
      <c r="Y201" s="1"/>
      <c r="Z201" s="4"/>
      <c r="AA201" s="2"/>
      <c r="AB201" s="2"/>
      <c r="AC201" s="2"/>
      <c r="AD201" s="1"/>
      <c r="AE201" s="2"/>
      <c r="AF201" s="2"/>
      <c r="AG201" s="1"/>
      <c r="AH201" s="2"/>
      <c r="AI201" s="2"/>
      <c r="AJ201" s="2"/>
      <c r="AK201" s="2"/>
      <c r="AL201" s="2"/>
      <c r="AM201" s="2"/>
    </row>
    <row r="202" spans="1:39" s="43" customFormat="1" ht="12.75" outlineLevel="1">
      <c r="A202" s="5" t="s">
        <v>899</v>
      </c>
      <c r="B202" s="27" t="s">
        <v>2771</v>
      </c>
      <c r="C202" s="2" t="s">
        <v>2989</v>
      </c>
      <c r="D202" s="2"/>
      <c r="E202" s="30" t="s">
        <v>3623</v>
      </c>
      <c r="F202" s="5" t="s">
        <v>1330</v>
      </c>
      <c r="G202" s="28" t="s">
        <v>117</v>
      </c>
      <c r="H202" s="28"/>
      <c r="I202" s="2"/>
      <c r="J202" s="5" t="s">
        <v>150</v>
      </c>
      <c r="K202" s="3">
        <v>39638</v>
      </c>
      <c r="L202" s="3">
        <v>39485</v>
      </c>
      <c r="M202" s="28">
        <v>22</v>
      </c>
      <c r="N202" s="3">
        <v>40154</v>
      </c>
      <c r="O202" s="3" t="s">
        <v>2547</v>
      </c>
      <c r="P202" s="29" t="str">
        <f>IF(OR(N202="?",(O202="?")),"?",DATE(YEAR(N202),MONTH(N202)-(O202),DAY(N202)))</f>
        <v>?</v>
      </c>
      <c r="Q202" s="3" t="s">
        <v>2547</v>
      </c>
      <c r="R202" s="3" t="s">
        <v>2547</v>
      </c>
      <c r="S202" s="3" t="s">
        <v>2547</v>
      </c>
      <c r="T202" s="29" t="str">
        <f>IF(OR(O202="?",(U202="?")),"?",DATE(YEAR(U202),MONTH(U202)-(O202),DAY(U202)))</f>
        <v>?</v>
      </c>
      <c r="U202" s="29" t="str">
        <f>IF(R202&lt;250,DATE(YEAR(N202),MONTH(N202)+(R202),DAY(N202)),IF(R202="Nvt",DATE(YEAR(N202),MONTH(N202),DAY(N202)),"?"))</f>
        <v>?</v>
      </c>
      <c r="V202" s="3" t="s">
        <v>2548</v>
      </c>
      <c r="W202" s="5" t="s">
        <v>3401</v>
      </c>
      <c r="X202" s="2" t="s">
        <v>3432</v>
      </c>
      <c r="Y202" s="2" t="s">
        <v>3402</v>
      </c>
      <c r="Z202" s="4">
        <v>779.75</v>
      </c>
      <c r="AA202" s="2" t="s">
        <v>3403</v>
      </c>
      <c r="AB202" s="2" t="s">
        <v>3433</v>
      </c>
      <c r="AC202" s="2" t="s">
        <v>2547</v>
      </c>
      <c r="AD202" s="2" t="s">
        <v>2197</v>
      </c>
      <c r="AE202" s="2" t="s">
        <v>2547</v>
      </c>
      <c r="AF202" s="2"/>
      <c r="AG202" s="2" t="s">
        <v>3405</v>
      </c>
      <c r="AH202" s="2" t="s">
        <v>3708</v>
      </c>
      <c r="AI202" s="2" t="s">
        <v>2854</v>
      </c>
      <c r="AJ202" s="2"/>
      <c r="AK202" s="2"/>
      <c r="AL202" s="2"/>
      <c r="AM202" s="2"/>
    </row>
    <row r="203" spans="1:39" s="43" customFormat="1" ht="12.75" outlineLevel="1">
      <c r="A203" s="5" t="s">
        <v>899</v>
      </c>
      <c r="B203" s="27" t="s">
        <v>2771</v>
      </c>
      <c r="C203" s="2" t="s">
        <v>2990</v>
      </c>
      <c r="D203" s="2"/>
      <c r="E203" s="30" t="s">
        <v>3624</v>
      </c>
      <c r="F203" s="5" t="s">
        <v>163</v>
      </c>
      <c r="G203" s="28" t="s">
        <v>117</v>
      </c>
      <c r="H203" s="28"/>
      <c r="I203" s="2"/>
      <c r="J203" s="5" t="s">
        <v>150</v>
      </c>
      <c r="K203" s="3">
        <v>39638</v>
      </c>
      <c r="L203" s="3">
        <v>39485</v>
      </c>
      <c r="M203" s="28">
        <v>22</v>
      </c>
      <c r="N203" s="3">
        <v>40154</v>
      </c>
      <c r="O203" s="3" t="s">
        <v>2547</v>
      </c>
      <c r="P203" s="29" t="str">
        <f>IF(OR(N203="?",(O203="?")),"?",DATE(YEAR(N203),MONTH(N203)-(O203),DAY(N203)))</f>
        <v>?</v>
      </c>
      <c r="Q203" s="3" t="s">
        <v>2547</v>
      </c>
      <c r="R203" s="3" t="s">
        <v>2547</v>
      </c>
      <c r="S203" s="3" t="s">
        <v>2547</v>
      </c>
      <c r="T203" s="29" t="str">
        <f>IF(OR(O203="?",(U203="?")),"?",DATE(YEAR(U203),MONTH(U203)-(O203),DAY(U203)))</f>
        <v>?</v>
      </c>
      <c r="U203" s="29" t="str">
        <f>IF(R203&lt;250,DATE(YEAR(N203),MONTH(N203)+(R203),DAY(N203)),IF(R203="Nvt",DATE(YEAR(N203),MONTH(N203),DAY(N203)),"?"))</f>
        <v>?</v>
      </c>
      <c r="V203" s="3" t="s">
        <v>2548</v>
      </c>
      <c r="W203" s="5" t="s">
        <v>3401</v>
      </c>
      <c r="X203" s="2" t="s">
        <v>3432</v>
      </c>
      <c r="Y203" s="2" t="s">
        <v>3402</v>
      </c>
      <c r="Z203" s="4">
        <v>779.75</v>
      </c>
      <c r="AA203" s="2" t="s">
        <v>3403</v>
      </c>
      <c r="AB203" s="2" t="s">
        <v>3433</v>
      </c>
      <c r="AC203" s="2" t="s">
        <v>2547</v>
      </c>
      <c r="AD203" s="2" t="s">
        <v>2197</v>
      </c>
      <c r="AE203" s="2" t="s">
        <v>2547</v>
      </c>
      <c r="AF203" s="2"/>
      <c r="AG203" s="2" t="s">
        <v>3405</v>
      </c>
      <c r="AH203" s="2" t="s">
        <v>3708</v>
      </c>
      <c r="AI203" s="2" t="s">
        <v>2856</v>
      </c>
      <c r="AJ203" s="2"/>
      <c r="AK203" s="2"/>
      <c r="AL203" s="2"/>
      <c r="AM203" s="2"/>
    </row>
    <row r="204" spans="1:39" s="43" customFormat="1" ht="12.75" outlineLevel="1">
      <c r="A204" s="5" t="s">
        <v>899</v>
      </c>
      <c r="B204" s="27" t="s">
        <v>2771</v>
      </c>
      <c r="C204" s="2" t="s">
        <v>2991</v>
      </c>
      <c r="D204" s="2"/>
      <c r="E204" s="30" t="s">
        <v>3625</v>
      </c>
      <c r="F204" s="5" t="s">
        <v>162</v>
      </c>
      <c r="G204" s="28" t="s">
        <v>117</v>
      </c>
      <c r="H204" s="28"/>
      <c r="I204" s="2"/>
      <c r="J204" s="5" t="s">
        <v>150</v>
      </c>
      <c r="K204" s="3">
        <v>39638</v>
      </c>
      <c r="L204" s="3">
        <v>39346</v>
      </c>
      <c r="M204" s="28">
        <v>26</v>
      </c>
      <c r="N204" s="3">
        <v>40138</v>
      </c>
      <c r="O204" s="3" t="s">
        <v>2547</v>
      </c>
      <c r="P204" s="29" t="str">
        <f>IF(OR(N204="?",(O204="?")),"?",DATE(YEAR(N204),MONTH(N204)-(O204),DAY(N204)))</f>
        <v>?</v>
      </c>
      <c r="Q204" s="3" t="s">
        <v>2547</v>
      </c>
      <c r="R204" s="3" t="s">
        <v>2547</v>
      </c>
      <c r="S204" s="3" t="s">
        <v>2547</v>
      </c>
      <c r="T204" s="29" t="str">
        <f>IF(OR(O204="?",(U204="?")),"?",DATE(YEAR(U204),MONTH(U204)-(O204),DAY(U204)))</f>
        <v>?</v>
      </c>
      <c r="U204" s="29" t="str">
        <f>IF(R204&lt;250,DATE(YEAR(N204),MONTH(N204)+(R204),DAY(N204)),IF(R204="Nvt",DATE(YEAR(N204),MONTH(N204),DAY(N204)),"?"))</f>
        <v>?</v>
      </c>
      <c r="V204" s="3" t="s">
        <v>2548</v>
      </c>
      <c r="W204" s="5" t="s">
        <v>3401</v>
      </c>
      <c r="X204" s="2" t="s">
        <v>3432</v>
      </c>
      <c r="Y204" s="2" t="s">
        <v>3402</v>
      </c>
      <c r="Z204" s="4">
        <v>645.24</v>
      </c>
      <c r="AA204" s="2" t="s">
        <v>3403</v>
      </c>
      <c r="AB204" s="2" t="s">
        <v>2583</v>
      </c>
      <c r="AC204" s="2" t="s">
        <v>2547</v>
      </c>
      <c r="AD204" s="2" t="s">
        <v>2197</v>
      </c>
      <c r="AE204" s="2" t="s">
        <v>2547</v>
      </c>
      <c r="AF204" s="2"/>
      <c r="AG204" s="2" t="s">
        <v>3405</v>
      </c>
      <c r="AH204" s="2" t="s">
        <v>3708</v>
      </c>
      <c r="AI204" s="2" t="s">
        <v>3710</v>
      </c>
      <c r="AJ204" s="2"/>
      <c r="AK204" s="2"/>
      <c r="AL204" s="2"/>
      <c r="AM204" s="2"/>
    </row>
    <row r="205" spans="1:39" s="43" customFormat="1" ht="12.75" outlineLevel="1">
      <c r="A205" s="5" t="s">
        <v>899</v>
      </c>
      <c r="B205" s="27" t="s">
        <v>2771</v>
      </c>
      <c r="C205" s="14" t="s">
        <v>158</v>
      </c>
      <c r="D205" s="14"/>
      <c r="E205" s="21" t="s">
        <v>3550</v>
      </c>
      <c r="F205" s="14" t="s">
        <v>159</v>
      </c>
      <c r="G205" s="28" t="s">
        <v>117</v>
      </c>
      <c r="H205" s="28"/>
      <c r="I205" s="2"/>
      <c r="J205" s="5" t="s">
        <v>150</v>
      </c>
      <c r="K205" s="31">
        <v>39605</v>
      </c>
      <c r="L205" s="31">
        <v>39041</v>
      </c>
      <c r="M205" s="17">
        <v>28</v>
      </c>
      <c r="N205" s="31">
        <v>39892</v>
      </c>
      <c r="O205" s="14" t="s">
        <v>2547</v>
      </c>
      <c r="P205" s="14" t="s">
        <v>2547</v>
      </c>
      <c r="Q205" s="14" t="s">
        <v>2547</v>
      </c>
      <c r="R205" s="14" t="s">
        <v>2547</v>
      </c>
      <c r="S205" s="14" t="s">
        <v>2547</v>
      </c>
      <c r="T205" s="14" t="s">
        <v>2547</v>
      </c>
      <c r="U205" s="14" t="s">
        <v>2547</v>
      </c>
      <c r="V205" s="3" t="s">
        <v>2548</v>
      </c>
      <c r="W205" s="5" t="s">
        <v>3401</v>
      </c>
      <c r="X205" s="2" t="s">
        <v>3432</v>
      </c>
      <c r="Y205" s="2" t="s">
        <v>3402</v>
      </c>
      <c r="Z205" s="18">
        <v>608.53</v>
      </c>
      <c r="AA205" s="2" t="s">
        <v>3403</v>
      </c>
      <c r="AB205" s="14" t="s">
        <v>1961</v>
      </c>
      <c r="AC205" s="14" t="s">
        <v>2547</v>
      </c>
      <c r="AD205" s="14" t="s">
        <v>2202</v>
      </c>
      <c r="AE205" s="14" t="s">
        <v>2547</v>
      </c>
      <c r="AF205" s="14"/>
      <c r="AG205" s="2" t="s">
        <v>3405</v>
      </c>
      <c r="AH205" s="14" t="s">
        <v>3708</v>
      </c>
      <c r="AI205" s="14" t="s">
        <v>3420</v>
      </c>
      <c r="AJ205" s="14"/>
      <c r="AK205" s="14"/>
      <c r="AL205" s="14"/>
      <c r="AM205" s="14"/>
    </row>
    <row r="206" spans="1:39" s="43" customFormat="1" ht="12.75" outlineLevel="1">
      <c r="A206" s="5" t="s">
        <v>899</v>
      </c>
      <c r="B206" s="27" t="s">
        <v>2771</v>
      </c>
      <c r="C206" s="2" t="s">
        <v>2992</v>
      </c>
      <c r="D206" s="2"/>
      <c r="E206" s="30" t="s">
        <v>3626</v>
      </c>
      <c r="F206" s="5" t="s">
        <v>161</v>
      </c>
      <c r="G206" s="28" t="s">
        <v>117</v>
      </c>
      <c r="H206" s="28"/>
      <c r="I206" s="2"/>
      <c r="J206" s="5" t="s">
        <v>150</v>
      </c>
      <c r="K206" s="3">
        <v>39638</v>
      </c>
      <c r="L206" s="3">
        <v>39363</v>
      </c>
      <c r="M206" s="28">
        <v>28</v>
      </c>
      <c r="N206" s="3">
        <v>40217</v>
      </c>
      <c r="O206" s="3" t="s">
        <v>2547</v>
      </c>
      <c r="P206" s="29" t="str">
        <f>IF(OR(N206="?",(O206="?")),"?",DATE(YEAR(N206),MONTH(N206)-(O206),DAY(N206)))</f>
        <v>?</v>
      </c>
      <c r="Q206" s="3" t="s">
        <v>2547</v>
      </c>
      <c r="R206" s="3" t="s">
        <v>2547</v>
      </c>
      <c r="S206" s="3" t="s">
        <v>2547</v>
      </c>
      <c r="T206" s="29" t="str">
        <f>IF(OR(O206="?",(U206="?")),"?",DATE(YEAR(U206),MONTH(U206)-(O206),DAY(U206)))</f>
        <v>?</v>
      </c>
      <c r="U206" s="29" t="str">
        <f>IF(R206&lt;250,DATE(YEAR(N206),MONTH(N206)+(R206),DAY(N206)),IF(R206="Nvt",DATE(YEAR(N206),MONTH(N206),DAY(N206)),"?"))</f>
        <v>?</v>
      </c>
      <c r="V206" s="3" t="s">
        <v>2548</v>
      </c>
      <c r="W206" s="5" t="s">
        <v>3401</v>
      </c>
      <c r="X206" s="2" t="s">
        <v>3432</v>
      </c>
      <c r="Y206" s="2" t="s">
        <v>3402</v>
      </c>
      <c r="Z206" s="4">
        <v>914.24</v>
      </c>
      <c r="AA206" s="2" t="s">
        <v>3403</v>
      </c>
      <c r="AB206" s="2" t="s">
        <v>2570</v>
      </c>
      <c r="AC206" s="2" t="s">
        <v>2547</v>
      </c>
      <c r="AD206" s="2" t="s">
        <v>1344</v>
      </c>
      <c r="AE206" s="2" t="s">
        <v>2547</v>
      </c>
      <c r="AF206" s="2"/>
      <c r="AG206" s="2" t="s">
        <v>3405</v>
      </c>
      <c r="AH206" s="2" t="s">
        <v>3708</v>
      </c>
      <c r="AI206" s="2" t="s">
        <v>3712</v>
      </c>
      <c r="AJ206" s="2"/>
      <c r="AK206" s="2"/>
      <c r="AL206" s="2"/>
      <c r="AM206" s="2"/>
    </row>
    <row r="207" spans="1:39" s="43" customFormat="1" ht="12.75" outlineLevel="1">
      <c r="A207" s="5" t="s">
        <v>899</v>
      </c>
      <c r="B207" s="27" t="s">
        <v>2771</v>
      </c>
      <c r="C207" s="2" t="s">
        <v>2987</v>
      </c>
      <c r="D207" s="2"/>
      <c r="E207" s="30">
        <v>112748</v>
      </c>
      <c r="F207" s="5" t="s">
        <v>2988</v>
      </c>
      <c r="G207" s="28" t="s">
        <v>117</v>
      </c>
      <c r="H207" s="28"/>
      <c r="I207" s="2"/>
      <c r="J207" s="5" t="s">
        <v>150</v>
      </c>
      <c r="K207" s="3">
        <v>39804</v>
      </c>
      <c r="L207" s="3">
        <v>39800</v>
      </c>
      <c r="M207" s="28">
        <v>72</v>
      </c>
      <c r="N207" s="3">
        <v>41991</v>
      </c>
      <c r="O207" s="3" t="s">
        <v>2547</v>
      </c>
      <c r="P207" s="29" t="str">
        <f>IF(OR(N207="?",(O207="?")),"?",DATE(YEAR(N207),MONTH(N207)-(O207),DAY(N207)))</f>
        <v>?</v>
      </c>
      <c r="Q207" s="3" t="s">
        <v>2547</v>
      </c>
      <c r="R207" s="3" t="s">
        <v>2547</v>
      </c>
      <c r="S207" s="3" t="s">
        <v>2547</v>
      </c>
      <c r="T207" s="29" t="str">
        <f>IF(OR(O207="?",(U207="?")),"?",DATE(YEAR(U207),MONTH(U207)-(O207),DAY(U207)))</f>
        <v>?</v>
      </c>
      <c r="U207" s="29" t="str">
        <f>IF(R207&lt;250,DATE(YEAR(N207),MONTH(N207)+(R207),DAY(N207)),IF(R207="Nvt",DATE(YEAR(N207),MONTH(N207),DAY(N207)),"?"))</f>
        <v>?</v>
      </c>
      <c r="V207" s="3" t="s">
        <v>2548</v>
      </c>
      <c r="W207" s="5" t="s">
        <v>3401</v>
      </c>
      <c r="X207" s="2" t="s">
        <v>3432</v>
      </c>
      <c r="Y207" s="2" t="s">
        <v>3402</v>
      </c>
      <c r="Z207" s="4">
        <v>175.36</v>
      </c>
      <c r="AA207" s="2" t="s">
        <v>3403</v>
      </c>
      <c r="AB207" s="2" t="s">
        <v>3404</v>
      </c>
      <c r="AC207" s="2" t="s">
        <v>2547</v>
      </c>
      <c r="AD207" s="2" t="s">
        <v>2198</v>
      </c>
      <c r="AE207" s="2" t="s">
        <v>2547</v>
      </c>
      <c r="AF207" s="2"/>
      <c r="AG207" s="2" t="s">
        <v>3405</v>
      </c>
      <c r="AH207" s="2" t="s">
        <v>3708</v>
      </c>
      <c r="AI207" s="2" t="s">
        <v>3711</v>
      </c>
      <c r="AJ207" s="2"/>
      <c r="AK207" s="2"/>
      <c r="AL207" s="2"/>
      <c r="AM207" s="2"/>
    </row>
    <row r="208" spans="1:39" s="43" customFormat="1" ht="12.75" outlineLevel="1">
      <c r="A208" s="5" t="s">
        <v>899</v>
      </c>
      <c r="B208" s="27" t="s">
        <v>2771</v>
      </c>
      <c r="C208" s="14" t="s">
        <v>1088</v>
      </c>
      <c r="D208" s="14"/>
      <c r="E208" s="21" t="s">
        <v>3551</v>
      </c>
      <c r="F208" s="14" t="s">
        <v>1087</v>
      </c>
      <c r="G208" s="28" t="s">
        <v>117</v>
      </c>
      <c r="H208" s="28"/>
      <c r="I208" s="14"/>
      <c r="J208" s="5" t="s">
        <v>150</v>
      </c>
      <c r="K208" s="31">
        <v>39594</v>
      </c>
      <c r="L208" s="31">
        <v>39024</v>
      </c>
      <c r="M208" s="17">
        <v>28</v>
      </c>
      <c r="N208" s="31">
        <v>39875</v>
      </c>
      <c r="O208" s="14" t="s">
        <v>2547</v>
      </c>
      <c r="P208" s="14" t="s">
        <v>2547</v>
      </c>
      <c r="Q208" s="14" t="s">
        <v>2547</v>
      </c>
      <c r="R208" s="14" t="s">
        <v>2547</v>
      </c>
      <c r="S208" s="14" t="s">
        <v>2547</v>
      </c>
      <c r="T208" s="14" t="s">
        <v>2547</v>
      </c>
      <c r="U208" s="14" t="s">
        <v>2547</v>
      </c>
      <c r="V208" s="3" t="s">
        <v>2548</v>
      </c>
      <c r="W208" s="5" t="s">
        <v>3401</v>
      </c>
      <c r="X208" s="2" t="s">
        <v>3432</v>
      </c>
      <c r="Y208" s="2" t="s">
        <v>3402</v>
      </c>
      <c r="Z208" s="18">
        <v>591.75</v>
      </c>
      <c r="AA208" s="14" t="s">
        <v>3403</v>
      </c>
      <c r="AB208" s="14" t="s">
        <v>3804</v>
      </c>
      <c r="AC208" s="14" t="s">
        <v>2547</v>
      </c>
      <c r="AD208" s="5" t="s">
        <v>1345</v>
      </c>
      <c r="AE208" s="14" t="s">
        <v>2547</v>
      </c>
      <c r="AF208" s="14"/>
      <c r="AG208" s="2" t="s">
        <v>3405</v>
      </c>
      <c r="AH208" s="14" t="s">
        <v>3708</v>
      </c>
      <c r="AI208" s="14" t="s">
        <v>188</v>
      </c>
      <c r="AJ208" s="14"/>
      <c r="AK208" s="14"/>
      <c r="AL208" s="14"/>
      <c r="AM208" s="14"/>
    </row>
    <row r="209" spans="1:39" s="43" customFormat="1" ht="12.75" outlineLevel="1">
      <c r="A209" s="5" t="s">
        <v>899</v>
      </c>
      <c r="B209" s="27" t="s">
        <v>2771</v>
      </c>
      <c r="C209" s="2" t="s">
        <v>970</v>
      </c>
      <c r="D209" s="2"/>
      <c r="E209" s="30" t="s">
        <v>3627</v>
      </c>
      <c r="F209" s="5" t="s">
        <v>1329</v>
      </c>
      <c r="G209" s="28" t="s">
        <v>117</v>
      </c>
      <c r="H209" s="28"/>
      <c r="I209" s="2"/>
      <c r="J209" s="5" t="s">
        <v>150</v>
      </c>
      <c r="K209" s="3">
        <v>39638</v>
      </c>
      <c r="L209" s="3">
        <v>39511</v>
      </c>
      <c r="M209" s="28">
        <v>22</v>
      </c>
      <c r="N209" s="3">
        <v>39817</v>
      </c>
      <c r="O209" s="3" t="s">
        <v>2547</v>
      </c>
      <c r="P209" s="29" t="str">
        <f>IF(OR(N209="?",(O209="?")),"?",DATE(YEAR(N209),MONTH(N209)-(O209),DAY(N209)))</f>
        <v>?</v>
      </c>
      <c r="Q209" s="3" t="s">
        <v>2547</v>
      </c>
      <c r="R209" s="3" t="s">
        <v>2547</v>
      </c>
      <c r="S209" s="3" t="s">
        <v>2547</v>
      </c>
      <c r="T209" s="29" t="str">
        <f>IF(OR(O209="?",(U209="?")),"?",DATE(YEAR(U209),MONTH(U209)-(O209),DAY(U209)))</f>
        <v>?</v>
      </c>
      <c r="U209" s="29" t="str">
        <f>IF(R209&lt;250,DATE(YEAR(N209),MONTH(N209)+(R209),DAY(N209)),IF(R209="Nvt",DATE(YEAR(N209),MONTH(N209),DAY(N209)),"?"))</f>
        <v>?</v>
      </c>
      <c r="V209" s="3" t="s">
        <v>2548</v>
      </c>
      <c r="W209" s="5" t="s">
        <v>3401</v>
      </c>
      <c r="X209" s="2" t="s">
        <v>3432</v>
      </c>
      <c r="Y209" s="2" t="s">
        <v>3402</v>
      </c>
      <c r="Z209" s="4">
        <v>779.75</v>
      </c>
      <c r="AA209" s="2" t="s">
        <v>3403</v>
      </c>
      <c r="AB209" s="2" t="s">
        <v>3433</v>
      </c>
      <c r="AC209" s="2" t="s">
        <v>2547</v>
      </c>
      <c r="AD209" s="2" t="s">
        <v>1343</v>
      </c>
      <c r="AE209" s="2" t="s">
        <v>2547</v>
      </c>
      <c r="AF209" s="2"/>
      <c r="AG209" s="2" t="s">
        <v>3405</v>
      </c>
      <c r="AH209" s="2" t="s">
        <v>3708</v>
      </c>
      <c r="AI209" s="2" t="s">
        <v>2855</v>
      </c>
      <c r="AJ209" s="2"/>
      <c r="AK209" s="2"/>
      <c r="AL209" s="2"/>
      <c r="AM209" s="2"/>
    </row>
    <row r="210" spans="1:39" s="43" customFormat="1" ht="12.75" outlineLevel="1">
      <c r="A210" s="5" t="s">
        <v>899</v>
      </c>
      <c r="B210" s="27" t="s">
        <v>2771</v>
      </c>
      <c r="C210" s="2" t="s">
        <v>2993</v>
      </c>
      <c r="D210" s="2"/>
      <c r="E210" s="30" t="s">
        <v>3552</v>
      </c>
      <c r="F210" s="5" t="s">
        <v>160</v>
      </c>
      <c r="G210" s="28" t="s">
        <v>117</v>
      </c>
      <c r="H210" s="28"/>
      <c r="I210" s="2"/>
      <c r="J210" s="5" t="s">
        <v>150</v>
      </c>
      <c r="K210" s="3">
        <v>39167</v>
      </c>
      <c r="L210" s="3">
        <v>39163</v>
      </c>
      <c r="M210" s="28">
        <v>72</v>
      </c>
      <c r="N210" s="3">
        <v>41355</v>
      </c>
      <c r="O210" s="3" t="s">
        <v>2547</v>
      </c>
      <c r="P210" s="29" t="str">
        <f>IF(OR(N210="?",(O210="?")),"?",DATE(YEAR(N210),MONTH(N210)-(O210),DAY(N210)))</f>
        <v>?</v>
      </c>
      <c r="Q210" s="3" t="s">
        <v>2547</v>
      </c>
      <c r="R210" s="3" t="s">
        <v>2547</v>
      </c>
      <c r="S210" s="3" t="s">
        <v>2547</v>
      </c>
      <c r="T210" s="29" t="str">
        <f>IF(OR(O210="?",(U210="?")),"?",DATE(YEAR(U210),MONTH(U210)-(O210),DAY(U210)))</f>
        <v>?</v>
      </c>
      <c r="U210" s="29" t="str">
        <f>IF(R210&lt;250,DATE(YEAR(N210),MONTH(N210)+(R210),DAY(N210)),IF(R210="Nvt",DATE(YEAR(N210),MONTH(N210),DAY(N210)),"?"))</f>
        <v>?</v>
      </c>
      <c r="V210" s="3" t="s">
        <v>2548</v>
      </c>
      <c r="W210" s="5" t="s">
        <v>3401</v>
      </c>
      <c r="X210" s="2" t="s">
        <v>364</v>
      </c>
      <c r="Y210" s="2" t="s">
        <v>3402</v>
      </c>
      <c r="Z210" s="4">
        <v>133.69</v>
      </c>
      <c r="AA210" s="2" t="s">
        <v>3403</v>
      </c>
      <c r="AB210" s="2" t="s">
        <v>365</v>
      </c>
      <c r="AC210" s="2" t="s">
        <v>2547</v>
      </c>
      <c r="AD210" s="2" t="s">
        <v>2199</v>
      </c>
      <c r="AE210" s="2" t="s">
        <v>2547</v>
      </c>
      <c r="AF210" s="2"/>
      <c r="AG210" s="2" t="s">
        <v>3405</v>
      </c>
      <c r="AH210" s="2" t="s">
        <v>3708</v>
      </c>
      <c r="AI210" s="2" t="s">
        <v>356</v>
      </c>
      <c r="AJ210" s="2"/>
      <c r="AK210" s="2"/>
      <c r="AL210" s="2"/>
      <c r="AM210" s="2"/>
    </row>
    <row r="211" spans="1:39" s="43" customFormat="1" ht="12.75">
      <c r="A211" s="15" t="s">
        <v>77</v>
      </c>
      <c r="B211" s="27"/>
      <c r="C211" s="2"/>
      <c r="D211" s="2"/>
      <c r="E211" s="30"/>
      <c r="F211" s="5"/>
      <c r="G211" s="28"/>
      <c r="H211" s="28"/>
      <c r="I211" s="2"/>
      <c r="J211" s="15"/>
      <c r="K211" s="3"/>
      <c r="L211" s="3"/>
      <c r="M211" s="28"/>
      <c r="N211" s="3"/>
      <c r="O211" s="3"/>
      <c r="P211" s="29"/>
      <c r="Q211" s="3"/>
      <c r="R211" s="3"/>
      <c r="S211" s="3"/>
      <c r="T211" s="29"/>
      <c r="U211" s="29"/>
      <c r="V211" s="3"/>
      <c r="W211" s="5"/>
      <c r="X211" s="2"/>
      <c r="Y211" s="2"/>
      <c r="Z211" s="4"/>
      <c r="AA211" s="2"/>
      <c r="AB211" s="2"/>
      <c r="AC211" s="2"/>
      <c r="AD211" s="2"/>
      <c r="AE211" s="2"/>
      <c r="AF211" s="2"/>
      <c r="AG211" s="2"/>
      <c r="AH211" s="2"/>
      <c r="AI211" s="2"/>
      <c r="AJ211" s="2"/>
      <c r="AK211" s="2"/>
      <c r="AL211" s="2"/>
      <c r="AM211" s="2"/>
    </row>
    <row r="212" spans="1:39" ht="12.75" outlineLevel="1">
      <c r="A212" s="5"/>
      <c r="B212" s="27" t="s">
        <v>2772</v>
      </c>
      <c r="C212" s="2" t="s">
        <v>3749</v>
      </c>
      <c r="D212" s="2"/>
      <c r="E212" s="22"/>
      <c r="F212" s="2" t="s">
        <v>783</v>
      </c>
      <c r="G212" s="2" t="s">
        <v>33</v>
      </c>
      <c r="H212" s="2"/>
      <c r="I212" s="2"/>
      <c r="J212" s="5" t="s">
        <v>1663</v>
      </c>
      <c r="K212" s="3">
        <v>35151</v>
      </c>
      <c r="L212" s="3">
        <v>35173</v>
      </c>
      <c r="M212" s="28" t="s">
        <v>1022</v>
      </c>
      <c r="N212" s="28" t="s">
        <v>1022</v>
      </c>
      <c r="O212" s="2">
        <v>2</v>
      </c>
      <c r="P212" s="29" t="s">
        <v>2547</v>
      </c>
      <c r="Q212" s="2" t="s">
        <v>3708</v>
      </c>
      <c r="R212" s="2" t="s">
        <v>2547</v>
      </c>
      <c r="S212" s="2" t="s">
        <v>2547</v>
      </c>
      <c r="T212" s="29" t="s">
        <v>2547</v>
      </c>
      <c r="U212" s="29" t="s">
        <v>1022</v>
      </c>
      <c r="V212" s="1" t="s">
        <v>2548</v>
      </c>
      <c r="W212" s="5" t="s">
        <v>3757</v>
      </c>
      <c r="X212" s="2" t="s">
        <v>225</v>
      </c>
      <c r="Y212" s="1" t="s">
        <v>1792</v>
      </c>
      <c r="Z212" s="4" t="s">
        <v>2547</v>
      </c>
      <c r="AA212" s="2" t="s">
        <v>2550</v>
      </c>
      <c r="AB212" s="2" t="s">
        <v>2547</v>
      </c>
      <c r="AC212" s="2" t="s">
        <v>2547</v>
      </c>
      <c r="AD212" s="1" t="s">
        <v>1498</v>
      </c>
      <c r="AE212" s="2" t="s">
        <v>2547</v>
      </c>
      <c r="AF212" s="2"/>
      <c r="AG212" s="1" t="s">
        <v>1664</v>
      </c>
      <c r="AH212" s="2" t="s">
        <v>3708</v>
      </c>
      <c r="AI212" s="2" t="s">
        <v>2547</v>
      </c>
      <c r="AJ212" s="2"/>
      <c r="AK212" s="2"/>
      <c r="AL212" s="2"/>
      <c r="AM212" s="2"/>
    </row>
    <row r="213" spans="1:39" s="43" customFormat="1" ht="12.75" outlineLevel="1">
      <c r="A213" s="5"/>
      <c r="B213" s="27" t="s">
        <v>2772</v>
      </c>
      <c r="C213" s="2" t="s">
        <v>3750</v>
      </c>
      <c r="D213" s="2"/>
      <c r="E213" s="22"/>
      <c r="F213" s="2" t="s">
        <v>783</v>
      </c>
      <c r="G213" s="2" t="s">
        <v>33</v>
      </c>
      <c r="H213" s="2"/>
      <c r="I213" s="2"/>
      <c r="J213" s="5" t="s">
        <v>1663</v>
      </c>
      <c r="K213" s="3">
        <v>35157</v>
      </c>
      <c r="L213" s="3">
        <v>35173</v>
      </c>
      <c r="M213" s="28" t="s">
        <v>1022</v>
      </c>
      <c r="N213" s="28" t="s">
        <v>1022</v>
      </c>
      <c r="O213" s="28">
        <v>2</v>
      </c>
      <c r="P213" s="29" t="s">
        <v>2547</v>
      </c>
      <c r="Q213" s="2" t="s">
        <v>3708</v>
      </c>
      <c r="R213" s="28" t="s">
        <v>2547</v>
      </c>
      <c r="S213" s="28" t="s">
        <v>2547</v>
      </c>
      <c r="T213" s="29" t="s">
        <v>2547</v>
      </c>
      <c r="U213" s="29" t="s">
        <v>1022</v>
      </c>
      <c r="V213" s="1" t="s">
        <v>2548</v>
      </c>
      <c r="W213" s="5" t="s">
        <v>3757</v>
      </c>
      <c r="X213" s="2" t="s">
        <v>225</v>
      </c>
      <c r="Y213" s="1" t="s">
        <v>1792</v>
      </c>
      <c r="Z213" s="4" t="s">
        <v>2547</v>
      </c>
      <c r="AA213" s="2" t="s">
        <v>2550</v>
      </c>
      <c r="AB213" s="2" t="s">
        <v>2547</v>
      </c>
      <c r="AC213" s="2" t="s">
        <v>2547</v>
      </c>
      <c r="AD213" s="1" t="s">
        <v>1498</v>
      </c>
      <c r="AE213" s="2" t="s">
        <v>2547</v>
      </c>
      <c r="AF213" s="2"/>
      <c r="AG213" s="1" t="s">
        <v>1664</v>
      </c>
      <c r="AH213" s="2" t="s">
        <v>3708</v>
      </c>
      <c r="AI213" s="2" t="s">
        <v>2547</v>
      </c>
      <c r="AJ213" s="2"/>
      <c r="AK213" s="2"/>
      <c r="AL213" s="2"/>
      <c r="AM213" s="2"/>
    </row>
    <row r="214" spans="1:39" s="43" customFormat="1" ht="12.75" outlineLevel="1">
      <c r="A214" s="5"/>
      <c r="B214" s="27" t="s">
        <v>2772</v>
      </c>
      <c r="C214" s="2" t="s">
        <v>3751</v>
      </c>
      <c r="D214" s="2"/>
      <c r="E214" s="22"/>
      <c r="F214" s="2" t="s">
        <v>783</v>
      </c>
      <c r="G214" s="2" t="s">
        <v>33</v>
      </c>
      <c r="H214" s="2"/>
      <c r="I214" s="2"/>
      <c r="J214" s="5" t="s">
        <v>1663</v>
      </c>
      <c r="K214" s="3">
        <v>35173</v>
      </c>
      <c r="L214" s="3">
        <v>35173</v>
      </c>
      <c r="M214" s="28" t="s">
        <v>1022</v>
      </c>
      <c r="N214" s="28" t="s">
        <v>1022</v>
      </c>
      <c r="O214" s="28">
        <v>2</v>
      </c>
      <c r="P214" s="29" t="s">
        <v>2547</v>
      </c>
      <c r="Q214" s="2" t="s">
        <v>3708</v>
      </c>
      <c r="R214" s="28" t="s">
        <v>2547</v>
      </c>
      <c r="S214" s="28" t="s">
        <v>2547</v>
      </c>
      <c r="T214" s="29" t="s">
        <v>2547</v>
      </c>
      <c r="U214" s="29" t="s">
        <v>1022</v>
      </c>
      <c r="V214" s="1" t="s">
        <v>2548</v>
      </c>
      <c r="W214" s="5" t="s">
        <v>3757</v>
      </c>
      <c r="X214" s="2" t="s">
        <v>225</v>
      </c>
      <c r="Y214" s="1" t="s">
        <v>1792</v>
      </c>
      <c r="Z214" s="4" t="s">
        <v>2547</v>
      </c>
      <c r="AA214" s="2" t="s">
        <v>2550</v>
      </c>
      <c r="AB214" s="2" t="s">
        <v>2547</v>
      </c>
      <c r="AC214" s="2" t="s">
        <v>2547</v>
      </c>
      <c r="AD214" s="1" t="s">
        <v>1498</v>
      </c>
      <c r="AE214" s="2" t="s">
        <v>2547</v>
      </c>
      <c r="AF214" s="2"/>
      <c r="AG214" s="1" t="s">
        <v>1664</v>
      </c>
      <c r="AH214" s="2" t="s">
        <v>3708</v>
      </c>
      <c r="AI214" s="2" t="s">
        <v>2547</v>
      </c>
      <c r="AJ214" s="2"/>
      <c r="AK214" s="2"/>
      <c r="AL214" s="2"/>
      <c r="AM214" s="2"/>
    </row>
    <row r="215" spans="1:39" s="43" customFormat="1" ht="12.75">
      <c r="A215" s="15" t="s">
        <v>78</v>
      </c>
      <c r="B215" s="27"/>
      <c r="C215" s="2"/>
      <c r="D215" s="2"/>
      <c r="E215" s="22"/>
      <c r="F215" s="2"/>
      <c r="G215" s="2"/>
      <c r="H215" s="2"/>
      <c r="I215" s="2"/>
      <c r="J215" s="15"/>
      <c r="K215" s="3"/>
      <c r="L215" s="3"/>
      <c r="M215" s="28"/>
      <c r="N215" s="28"/>
      <c r="O215" s="28"/>
      <c r="P215" s="29"/>
      <c r="Q215" s="2"/>
      <c r="R215" s="28"/>
      <c r="S215" s="28"/>
      <c r="T215" s="29"/>
      <c r="U215" s="29"/>
      <c r="V215" s="1"/>
      <c r="W215" s="5"/>
      <c r="X215" s="2"/>
      <c r="Y215" s="1"/>
      <c r="Z215" s="4"/>
      <c r="AA215" s="2"/>
      <c r="AB215" s="2"/>
      <c r="AC215" s="2"/>
      <c r="AD215" s="1"/>
      <c r="AE215" s="2"/>
      <c r="AF215" s="2"/>
      <c r="AG215" s="1"/>
      <c r="AH215" s="2"/>
      <c r="AI215" s="2"/>
      <c r="AJ215" s="2"/>
      <c r="AK215" s="2"/>
      <c r="AL215" s="2"/>
      <c r="AM215" s="2"/>
    </row>
    <row r="216" spans="1:39" s="43" customFormat="1" ht="12.75" outlineLevel="1">
      <c r="A216" s="5" t="s">
        <v>898</v>
      </c>
      <c r="B216" s="27" t="s">
        <v>2773</v>
      </c>
      <c r="C216" s="2" t="s">
        <v>2648</v>
      </c>
      <c r="D216" s="2">
        <f>COUNTIF(C:C,C216)</f>
        <v>1</v>
      </c>
      <c r="E216" s="22">
        <v>51161</v>
      </c>
      <c r="F216" s="2" t="s">
        <v>2649</v>
      </c>
      <c r="G216" s="2" t="s">
        <v>114</v>
      </c>
      <c r="H216" s="28"/>
      <c r="I216" s="2"/>
      <c r="J216" s="2" t="s">
        <v>2546</v>
      </c>
      <c r="K216" s="3">
        <v>39727</v>
      </c>
      <c r="L216" s="3">
        <v>39814</v>
      </c>
      <c r="M216" s="28">
        <v>60</v>
      </c>
      <c r="N216" s="3">
        <v>41640</v>
      </c>
      <c r="O216" s="2">
        <v>3</v>
      </c>
      <c r="P216" s="2"/>
      <c r="Q216" s="2" t="s">
        <v>2985</v>
      </c>
      <c r="R216" s="2">
        <v>12</v>
      </c>
      <c r="S216" s="2" t="s">
        <v>2547</v>
      </c>
      <c r="T216" s="29">
        <f aca="true" t="shared" si="22" ref="T216:T235">IF(OR(O216="?",(U216="?")),"?",DATE(YEAR(U216),MONTH(U216)-(O216),DAY(U216)))</f>
        <v>41913</v>
      </c>
      <c r="U216" s="29">
        <f aca="true" t="shared" si="23" ref="U216:U226">IF(R216&lt;250,DATE(YEAR(N216),MONTH(N216)+(R216),DAY(N216)),IF(R216="Nvt",DATE(YEAR(N216),MONTH(N216),DAY(N216)),"?"))</f>
        <v>42005</v>
      </c>
      <c r="V216" s="2" t="s">
        <v>2548</v>
      </c>
      <c r="W216" s="2" t="s">
        <v>1870</v>
      </c>
      <c r="X216" s="2" t="s">
        <v>2547</v>
      </c>
      <c r="Y216" s="2" t="s">
        <v>3081</v>
      </c>
      <c r="Z216" s="4">
        <v>5829</v>
      </c>
      <c r="AA216" s="2" t="s">
        <v>2550</v>
      </c>
      <c r="AB216" s="2" t="s">
        <v>2650</v>
      </c>
      <c r="AC216" s="2" t="s">
        <v>560</v>
      </c>
      <c r="AD216" s="2" t="s">
        <v>1507</v>
      </c>
      <c r="AE216" s="2" t="s">
        <v>2547</v>
      </c>
      <c r="AF216" s="2" t="s">
        <v>2985</v>
      </c>
      <c r="AG216" s="2" t="s">
        <v>2651</v>
      </c>
      <c r="AH216" s="2" t="s">
        <v>1488</v>
      </c>
      <c r="AI216" s="2" t="s">
        <v>2547</v>
      </c>
      <c r="AJ216" s="2"/>
      <c r="AK216" s="2"/>
      <c r="AL216" s="2"/>
      <c r="AM216" s="2"/>
    </row>
    <row r="217" spans="1:39" ht="12.75" outlineLevel="1">
      <c r="A217" s="5" t="s">
        <v>898</v>
      </c>
      <c r="B217" s="27" t="s">
        <v>2547</v>
      </c>
      <c r="C217" s="14" t="s">
        <v>462</v>
      </c>
      <c r="D217" s="2">
        <f>COUNTIF(C:C,C217)</f>
        <v>10</v>
      </c>
      <c r="E217" s="21">
        <v>51164</v>
      </c>
      <c r="F217" s="14" t="s">
        <v>457</v>
      </c>
      <c r="G217" s="2" t="s">
        <v>110</v>
      </c>
      <c r="H217" s="28"/>
      <c r="I217" s="2"/>
      <c r="J217" s="14" t="s">
        <v>1797</v>
      </c>
      <c r="K217" s="31">
        <v>39878</v>
      </c>
      <c r="L217" s="31">
        <v>39878</v>
      </c>
      <c r="M217" s="17">
        <v>60</v>
      </c>
      <c r="N217" s="31">
        <v>41704</v>
      </c>
      <c r="O217" s="14">
        <v>3</v>
      </c>
      <c r="P217" s="29">
        <f aca="true" t="shared" si="24" ref="P217:P227">IF(OR(N217="?",(O217="?")),"?",DATE(YEAR(N217),MONTH(N217)-(O217),DAY(N217)))</f>
        <v>41614</v>
      </c>
      <c r="Q217" s="2" t="s">
        <v>2985</v>
      </c>
      <c r="R217" s="14">
        <v>12</v>
      </c>
      <c r="S217" s="14" t="s">
        <v>2547</v>
      </c>
      <c r="T217" s="29">
        <f t="shared" si="22"/>
        <v>41979</v>
      </c>
      <c r="U217" s="29">
        <f t="shared" si="23"/>
        <v>42069</v>
      </c>
      <c r="V217" s="1" t="s">
        <v>2548</v>
      </c>
      <c r="W217" s="2" t="s">
        <v>1870</v>
      </c>
      <c r="X217" s="14" t="s">
        <v>2547</v>
      </c>
      <c r="Y217" s="14" t="s">
        <v>1384</v>
      </c>
      <c r="Z217" s="18">
        <v>5900.74</v>
      </c>
      <c r="AA217" s="14" t="s">
        <v>2550</v>
      </c>
      <c r="AB217" s="14" t="s">
        <v>1335</v>
      </c>
      <c r="AC217" s="2" t="s">
        <v>560</v>
      </c>
      <c r="AD217" s="14" t="s">
        <v>1507</v>
      </c>
      <c r="AE217" s="2" t="s">
        <v>717</v>
      </c>
      <c r="AF217" s="2" t="s">
        <v>2985</v>
      </c>
      <c r="AG217" s="14" t="s">
        <v>1093</v>
      </c>
      <c r="AH217" s="14" t="s">
        <v>1488</v>
      </c>
      <c r="AI217" s="14" t="s">
        <v>2547</v>
      </c>
      <c r="AJ217" s="14"/>
      <c r="AK217" s="14"/>
      <c r="AL217" s="14"/>
      <c r="AM217" s="14"/>
    </row>
    <row r="218" spans="1:39" s="43" customFormat="1" ht="12.75" outlineLevel="1">
      <c r="A218" s="5" t="s">
        <v>898</v>
      </c>
      <c r="B218" s="27" t="s">
        <v>2547</v>
      </c>
      <c r="C218" s="14" t="s">
        <v>462</v>
      </c>
      <c r="D218" s="2">
        <f>COUNTIF(C:C,C218)</f>
        <v>10</v>
      </c>
      <c r="E218" s="21">
        <v>51166</v>
      </c>
      <c r="F218" s="14" t="s">
        <v>458</v>
      </c>
      <c r="G218" s="2" t="s">
        <v>109</v>
      </c>
      <c r="H218" s="28"/>
      <c r="I218" s="2"/>
      <c r="J218" s="14" t="s">
        <v>1797</v>
      </c>
      <c r="K218" s="31">
        <v>39878</v>
      </c>
      <c r="L218" s="31">
        <v>39878</v>
      </c>
      <c r="M218" s="17">
        <v>60</v>
      </c>
      <c r="N218" s="31">
        <v>41704</v>
      </c>
      <c r="O218" s="14">
        <v>3</v>
      </c>
      <c r="P218" s="29">
        <f t="shared" si="24"/>
        <v>41614</v>
      </c>
      <c r="Q218" s="2" t="s">
        <v>2985</v>
      </c>
      <c r="R218" s="14">
        <v>12</v>
      </c>
      <c r="S218" s="14" t="s">
        <v>2547</v>
      </c>
      <c r="T218" s="29">
        <f t="shared" si="22"/>
        <v>41979</v>
      </c>
      <c r="U218" s="29">
        <f t="shared" si="23"/>
        <v>42069</v>
      </c>
      <c r="V218" s="1" t="s">
        <v>2548</v>
      </c>
      <c r="W218" s="2" t="s">
        <v>1870</v>
      </c>
      <c r="X218" s="14" t="s">
        <v>2547</v>
      </c>
      <c r="Y218" s="14" t="s">
        <v>1384</v>
      </c>
      <c r="Z218" s="18">
        <v>1051.78</v>
      </c>
      <c r="AA218" s="14" t="s">
        <v>2550</v>
      </c>
      <c r="AB218" s="14" t="s">
        <v>1335</v>
      </c>
      <c r="AC218" s="2" t="s">
        <v>560</v>
      </c>
      <c r="AD218" s="14" t="s">
        <v>1507</v>
      </c>
      <c r="AE218" s="2" t="s">
        <v>717</v>
      </c>
      <c r="AF218" s="2" t="s">
        <v>2985</v>
      </c>
      <c r="AG218" s="14" t="s">
        <v>2712</v>
      </c>
      <c r="AH218" s="14" t="s">
        <v>1488</v>
      </c>
      <c r="AI218" s="14" t="s">
        <v>2547</v>
      </c>
      <c r="AJ218" s="14"/>
      <c r="AK218" s="14"/>
      <c r="AL218" s="14"/>
      <c r="AM218" s="14"/>
    </row>
    <row r="219" spans="1:39" s="43" customFormat="1" ht="12.75" outlineLevel="1">
      <c r="A219" s="5" t="s">
        <v>898</v>
      </c>
      <c r="B219" s="27" t="s">
        <v>2547</v>
      </c>
      <c r="C219" s="14" t="s">
        <v>462</v>
      </c>
      <c r="D219" s="2">
        <f>COUNTIF(C:C,C219)</f>
        <v>10</v>
      </c>
      <c r="E219" s="21">
        <v>51166</v>
      </c>
      <c r="F219" s="14" t="s">
        <v>458</v>
      </c>
      <c r="G219" s="2" t="s">
        <v>110</v>
      </c>
      <c r="H219" s="28"/>
      <c r="I219" s="2"/>
      <c r="J219" s="14" t="s">
        <v>1797</v>
      </c>
      <c r="K219" s="31">
        <v>39878</v>
      </c>
      <c r="L219" s="31">
        <v>39878</v>
      </c>
      <c r="M219" s="17">
        <v>60</v>
      </c>
      <c r="N219" s="31">
        <v>41704</v>
      </c>
      <c r="O219" s="14">
        <v>3</v>
      </c>
      <c r="P219" s="29">
        <f t="shared" si="24"/>
        <v>41614</v>
      </c>
      <c r="Q219" s="2" t="s">
        <v>2985</v>
      </c>
      <c r="R219" s="14">
        <v>12</v>
      </c>
      <c r="S219" s="14" t="s">
        <v>2547</v>
      </c>
      <c r="T219" s="29">
        <f t="shared" si="22"/>
        <v>41979</v>
      </c>
      <c r="U219" s="29">
        <f t="shared" si="23"/>
        <v>42069</v>
      </c>
      <c r="V219" s="1" t="s">
        <v>2548</v>
      </c>
      <c r="W219" s="2" t="s">
        <v>1870</v>
      </c>
      <c r="X219" s="14" t="s">
        <v>2547</v>
      </c>
      <c r="Y219" s="14" t="s">
        <v>1384</v>
      </c>
      <c r="Z219" s="18">
        <v>3158.18</v>
      </c>
      <c r="AA219" s="14" t="s">
        <v>2550</v>
      </c>
      <c r="AB219" s="14" t="s">
        <v>1335</v>
      </c>
      <c r="AC219" s="2" t="s">
        <v>560</v>
      </c>
      <c r="AD219" s="14" t="s">
        <v>1507</v>
      </c>
      <c r="AE219" s="2" t="s">
        <v>717</v>
      </c>
      <c r="AF219" s="2" t="s">
        <v>2985</v>
      </c>
      <c r="AG219" s="14" t="s">
        <v>1375</v>
      </c>
      <c r="AH219" s="14" t="s">
        <v>1488</v>
      </c>
      <c r="AI219" s="14" t="s">
        <v>2547</v>
      </c>
      <c r="AJ219" s="14"/>
      <c r="AK219" s="14"/>
      <c r="AL219" s="14"/>
      <c r="AM219" s="14"/>
    </row>
    <row r="220" spans="1:39" s="43" customFormat="1" ht="12.75" outlineLevel="1">
      <c r="A220" s="5" t="s">
        <v>898</v>
      </c>
      <c r="B220" s="27" t="s">
        <v>2547</v>
      </c>
      <c r="C220" s="14" t="s">
        <v>462</v>
      </c>
      <c r="D220" s="2">
        <f>COUNTIF(C:C,C220)</f>
        <v>10</v>
      </c>
      <c r="E220" s="21">
        <v>51162</v>
      </c>
      <c r="F220" s="14" t="s">
        <v>459</v>
      </c>
      <c r="G220" s="2" t="s">
        <v>109</v>
      </c>
      <c r="H220" s="28"/>
      <c r="I220" s="2"/>
      <c r="J220" s="14" t="s">
        <v>1797</v>
      </c>
      <c r="K220" s="31">
        <v>39878</v>
      </c>
      <c r="L220" s="31">
        <v>39878</v>
      </c>
      <c r="M220" s="17">
        <v>60</v>
      </c>
      <c r="N220" s="31">
        <v>41704</v>
      </c>
      <c r="O220" s="14">
        <v>3</v>
      </c>
      <c r="P220" s="29">
        <f t="shared" si="24"/>
        <v>41614</v>
      </c>
      <c r="Q220" s="2" t="s">
        <v>2985</v>
      </c>
      <c r="R220" s="14">
        <v>12</v>
      </c>
      <c r="S220" s="14" t="s">
        <v>2547</v>
      </c>
      <c r="T220" s="29">
        <f t="shared" si="22"/>
        <v>41979</v>
      </c>
      <c r="U220" s="29">
        <f t="shared" si="23"/>
        <v>42069</v>
      </c>
      <c r="V220" s="1" t="s">
        <v>2548</v>
      </c>
      <c r="W220" s="2" t="s">
        <v>1870</v>
      </c>
      <c r="X220" s="14" t="s">
        <v>2547</v>
      </c>
      <c r="Y220" s="14" t="s">
        <v>1384</v>
      </c>
      <c r="Z220" s="18">
        <v>3336.81</v>
      </c>
      <c r="AA220" s="14" t="s">
        <v>2550</v>
      </c>
      <c r="AB220" s="14" t="s">
        <v>1335</v>
      </c>
      <c r="AC220" s="2" t="s">
        <v>560</v>
      </c>
      <c r="AD220" s="14" t="s">
        <v>1507</v>
      </c>
      <c r="AE220" s="2" t="s">
        <v>717</v>
      </c>
      <c r="AF220" s="2" t="s">
        <v>2985</v>
      </c>
      <c r="AG220" s="14" t="s">
        <v>1581</v>
      </c>
      <c r="AH220" s="14" t="s">
        <v>1488</v>
      </c>
      <c r="AI220" s="14" t="s">
        <v>2547</v>
      </c>
      <c r="AJ220" s="14"/>
      <c r="AK220" s="14"/>
      <c r="AL220" s="14"/>
      <c r="AM220" s="14"/>
    </row>
    <row r="221" spans="1:39" s="46" customFormat="1" ht="12.75" outlineLevel="1">
      <c r="A221" s="5" t="s">
        <v>898</v>
      </c>
      <c r="B221" s="27" t="s">
        <v>2547</v>
      </c>
      <c r="C221" s="14" t="s">
        <v>462</v>
      </c>
      <c r="D221" s="2">
        <f>COUNTIF(C:C,C221)</f>
        <v>10</v>
      </c>
      <c r="E221" s="21">
        <v>80121</v>
      </c>
      <c r="F221" s="14" t="s">
        <v>461</v>
      </c>
      <c r="G221" s="2" t="s">
        <v>114</v>
      </c>
      <c r="H221" s="28"/>
      <c r="I221" s="2"/>
      <c r="J221" s="14" t="s">
        <v>1797</v>
      </c>
      <c r="K221" s="31">
        <v>39878</v>
      </c>
      <c r="L221" s="31">
        <v>39878</v>
      </c>
      <c r="M221" s="17">
        <v>60</v>
      </c>
      <c r="N221" s="31">
        <v>41704</v>
      </c>
      <c r="O221" s="14">
        <v>3</v>
      </c>
      <c r="P221" s="29">
        <f t="shared" si="24"/>
        <v>41614</v>
      </c>
      <c r="Q221" s="2" t="s">
        <v>2985</v>
      </c>
      <c r="R221" s="14">
        <v>12</v>
      </c>
      <c r="S221" s="14" t="s">
        <v>2547</v>
      </c>
      <c r="T221" s="29">
        <f t="shared" si="22"/>
        <v>41979</v>
      </c>
      <c r="U221" s="29">
        <f t="shared" si="23"/>
        <v>42069</v>
      </c>
      <c r="V221" s="1" t="s">
        <v>2548</v>
      </c>
      <c r="W221" s="2" t="s">
        <v>1870</v>
      </c>
      <c r="X221" s="14" t="s">
        <v>2547</v>
      </c>
      <c r="Y221" s="14" t="s">
        <v>1384</v>
      </c>
      <c r="Z221" s="18">
        <v>258.19</v>
      </c>
      <c r="AA221" s="14" t="s">
        <v>2550</v>
      </c>
      <c r="AB221" s="14" t="s">
        <v>1335</v>
      </c>
      <c r="AC221" s="2" t="s">
        <v>560</v>
      </c>
      <c r="AD221" s="14" t="s">
        <v>1507</v>
      </c>
      <c r="AE221" s="2" t="s">
        <v>717</v>
      </c>
      <c r="AF221" s="2" t="s">
        <v>2985</v>
      </c>
      <c r="AG221" s="14" t="s">
        <v>1784</v>
      </c>
      <c r="AH221" s="14" t="s">
        <v>1488</v>
      </c>
      <c r="AI221" s="14" t="s">
        <v>2547</v>
      </c>
      <c r="AJ221" s="14"/>
      <c r="AK221" s="14"/>
      <c r="AL221" s="14"/>
      <c r="AM221" s="14"/>
    </row>
    <row r="222" spans="1:39" s="43" customFormat="1" ht="12.75" outlineLevel="1">
      <c r="A222" s="5" t="s">
        <v>898</v>
      </c>
      <c r="B222" s="27" t="s">
        <v>2547</v>
      </c>
      <c r="C222" s="14" t="s">
        <v>462</v>
      </c>
      <c r="D222" s="2">
        <f>COUNTIF(C:C,C222)</f>
        <v>10</v>
      </c>
      <c r="E222" s="21">
        <v>80122</v>
      </c>
      <c r="F222" s="14" t="s">
        <v>460</v>
      </c>
      <c r="G222" s="2" t="s">
        <v>110</v>
      </c>
      <c r="H222" s="28"/>
      <c r="I222" s="2"/>
      <c r="J222" s="14" t="s">
        <v>1797</v>
      </c>
      <c r="K222" s="31">
        <v>39878</v>
      </c>
      <c r="L222" s="31">
        <v>39878</v>
      </c>
      <c r="M222" s="17">
        <v>60</v>
      </c>
      <c r="N222" s="31">
        <v>41704</v>
      </c>
      <c r="O222" s="14">
        <v>3</v>
      </c>
      <c r="P222" s="29">
        <f t="shared" si="24"/>
        <v>41614</v>
      </c>
      <c r="Q222" s="2" t="s">
        <v>2985</v>
      </c>
      <c r="R222" s="14">
        <v>12</v>
      </c>
      <c r="S222" s="14" t="s">
        <v>2547</v>
      </c>
      <c r="T222" s="29">
        <f t="shared" si="22"/>
        <v>41979</v>
      </c>
      <c r="U222" s="29">
        <f t="shared" si="23"/>
        <v>42069</v>
      </c>
      <c r="V222" s="1" t="s">
        <v>2548</v>
      </c>
      <c r="W222" s="2" t="s">
        <v>1870</v>
      </c>
      <c r="X222" s="14" t="s">
        <v>2547</v>
      </c>
      <c r="Y222" s="14" t="s">
        <v>1384</v>
      </c>
      <c r="Z222" s="18">
        <v>296.99</v>
      </c>
      <c r="AA222" s="14" t="s">
        <v>2550</v>
      </c>
      <c r="AB222" s="14" t="s">
        <v>1335</v>
      </c>
      <c r="AC222" s="2" t="s">
        <v>560</v>
      </c>
      <c r="AD222" s="14" t="s">
        <v>1507</v>
      </c>
      <c r="AE222" s="2" t="s">
        <v>717</v>
      </c>
      <c r="AF222" s="2" t="s">
        <v>2985</v>
      </c>
      <c r="AG222" s="14" t="s">
        <v>1093</v>
      </c>
      <c r="AH222" s="14" t="s">
        <v>1488</v>
      </c>
      <c r="AI222" s="14" t="s">
        <v>2547</v>
      </c>
      <c r="AJ222" s="14"/>
      <c r="AK222" s="14"/>
      <c r="AL222" s="14"/>
      <c r="AM222" s="14"/>
    </row>
    <row r="223" spans="1:39" s="43" customFormat="1" ht="12.75" outlineLevel="1">
      <c r="A223" s="5" t="s">
        <v>898</v>
      </c>
      <c r="B223" s="27" t="s">
        <v>2547</v>
      </c>
      <c r="C223" s="14" t="s">
        <v>462</v>
      </c>
      <c r="D223" s="2">
        <f>COUNTIF(C:C,C223)</f>
        <v>10</v>
      </c>
      <c r="E223" s="21">
        <v>20322</v>
      </c>
      <c r="F223" s="14" t="s">
        <v>337</v>
      </c>
      <c r="G223" s="2" t="s">
        <v>110</v>
      </c>
      <c r="H223" s="28"/>
      <c r="I223" s="2"/>
      <c r="J223" s="14" t="s">
        <v>1797</v>
      </c>
      <c r="K223" s="31">
        <v>39878</v>
      </c>
      <c r="L223" s="31">
        <v>39878</v>
      </c>
      <c r="M223" s="17">
        <v>60</v>
      </c>
      <c r="N223" s="31">
        <v>41704</v>
      </c>
      <c r="O223" s="14">
        <v>3</v>
      </c>
      <c r="P223" s="29">
        <f t="shared" si="24"/>
        <v>41614</v>
      </c>
      <c r="Q223" s="2" t="s">
        <v>2985</v>
      </c>
      <c r="R223" s="14">
        <v>12</v>
      </c>
      <c r="S223" s="14" t="s">
        <v>2547</v>
      </c>
      <c r="T223" s="29">
        <f t="shared" si="22"/>
        <v>41979</v>
      </c>
      <c r="U223" s="29">
        <f t="shared" si="23"/>
        <v>42069</v>
      </c>
      <c r="V223" s="1" t="s">
        <v>2548</v>
      </c>
      <c r="W223" s="2" t="s">
        <v>1870</v>
      </c>
      <c r="X223" s="14" t="s">
        <v>2547</v>
      </c>
      <c r="Y223" s="14" t="s">
        <v>1384</v>
      </c>
      <c r="Z223" s="18">
        <v>430.74</v>
      </c>
      <c r="AA223" s="14" t="s">
        <v>2550</v>
      </c>
      <c r="AB223" s="14" t="s">
        <v>1335</v>
      </c>
      <c r="AC223" s="2" t="s">
        <v>560</v>
      </c>
      <c r="AD223" s="14" t="s">
        <v>1507</v>
      </c>
      <c r="AE223" s="2" t="s">
        <v>717</v>
      </c>
      <c r="AF223" s="2" t="s">
        <v>2985</v>
      </c>
      <c r="AG223" s="14" t="s">
        <v>2329</v>
      </c>
      <c r="AH223" s="14" t="s">
        <v>1488</v>
      </c>
      <c r="AI223" s="14" t="s">
        <v>2547</v>
      </c>
      <c r="AJ223" s="14"/>
      <c r="AK223" s="14"/>
      <c r="AL223" s="14"/>
      <c r="AM223" s="14"/>
    </row>
    <row r="224" spans="1:39" s="43" customFormat="1" ht="12.75" outlineLevel="1">
      <c r="A224" s="5" t="s">
        <v>898</v>
      </c>
      <c r="B224" s="27" t="s">
        <v>2547</v>
      </c>
      <c r="C224" s="14" t="s">
        <v>462</v>
      </c>
      <c r="D224" s="2">
        <f>COUNTIF(C:C,C224)</f>
        <v>10</v>
      </c>
      <c r="E224" s="21">
        <v>51164</v>
      </c>
      <c r="F224" s="14" t="s">
        <v>457</v>
      </c>
      <c r="G224" s="2" t="s">
        <v>110</v>
      </c>
      <c r="H224" s="28"/>
      <c r="I224" s="2"/>
      <c r="J224" s="14" t="s">
        <v>1797</v>
      </c>
      <c r="K224" s="31">
        <v>39878</v>
      </c>
      <c r="L224" s="31">
        <v>39878</v>
      </c>
      <c r="M224" s="17">
        <v>60</v>
      </c>
      <c r="N224" s="31">
        <v>41704</v>
      </c>
      <c r="O224" s="14">
        <v>3</v>
      </c>
      <c r="P224" s="29">
        <f t="shared" si="24"/>
        <v>41614</v>
      </c>
      <c r="Q224" s="2" t="s">
        <v>2985</v>
      </c>
      <c r="R224" s="14">
        <v>12</v>
      </c>
      <c r="S224" s="14" t="s">
        <v>2547</v>
      </c>
      <c r="T224" s="29">
        <f t="shared" si="22"/>
        <v>41979</v>
      </c>
      <c r="U224" s="29">
        <f t="shared" si="23"/>
        <v>42069</v>
      </c>
      <c r="V224" s="1" t="s">
        <v>2548</v>
      </c>
      <c r="W224" s="2" t="s">
        <v>1870</v>
      </c>
      <c r="X224" s="14" t="s">
        <v>2547</v>
      </c>
      <c r="Y224" s="14" t="s">
        <v>1384</v>
      </c>
      <c r="Z224" s="18">
        <v>12227.1</v>
      </c>
      <c r="AA224" s="14" t="s">
        <v>2550</v>
      </c>
      <c r="AB224" s="14" t="s">
        <v>1335</v>
      </c>
      <c r="AC224" s="2" t="s">
        <v>560</v>
      </c>
      <c r="AD224" s="14" t="s">
        <v>1507</v>
      </c>
      <c r="AE224" s="2" t="s">
        <v>717</v>
      </c>
      <c r="AF224" s="2" t="s">
        <v>2985</v>
      </c>
      <c r="AG224" s="14" t="s">
        <v>1682</v>
      </c>
      <c r="AH224" s="14" t="s">
        <v>1488</v>
      </c>
      <c r="AI224" s="14" t="s">
        <v>2547</v>
      </c>
      <c r="AJ224" s="14"/>
      <c r="AK224" s="14"/>
      <c r="AL224" s="14"/>
      <c r="AM224" s="14"/>
    </row>
    <row r="225" spans="1:39" s="43" customFormat="1" ht="12.75" outlineLevel="1">
      <c r="A225" s="5" t="s">
        <v>898</v>
      </c>
      <c r="B225" s="27" t="s">
        <v>2547</v>
      </c>
      <c r="C225" s="14" t="s">
        <v>462</v>
      </c>
      <c r="D225" s="2">
        <f>COUNTIF(C:C,C225)</f>
        <v>10</v>
      </c>
      <c r="E225" s="21">
        <v>51161</v>
      </c>
      <c r="F225" s="14" t="s">
        <v>2649</v>
      </c>
      <c r="G225" s="2" t="s">
        <v>114</v>
      </c>
      <c r="H225" s="28"/>
      <c r="I225" s="2"/>
      <c r="J225" s="14" t="s">
        <v>1797</v>
      </c>
      <c r="K225" s="31">
        <v>39878</v>
      </c>
      <c r="L225" s="31">
        <v>39878</v>
      </c>
      <c r="M225" s="17">
        <v>60</v>
      </c>
      <c r="N225" s="31">
        <v>41704</v>
      </c>
      <c r="O225" s="14">
        <v>3</v>
      </c>
      <c r="P225" s="29">
        <f t="shared" si="24"/>
        <v>41614</v>
      </c>
      <c r="Q225" s="2" t="s">
        <v>2985</v>
      </c>
      <c r="R225" s="14">
        <v>12</v>
      </c>
      <c r="S225" s="14" t="s">
        <v>2547</v>
      </c>
      <c r="T225" s="29">
        <f t="shared" si="22"/>
        <v>41979</v>
      </c>
      <c r="U225" s="29">
        <f t="shared" si="23"/>
        <v>42069</v>
      </c>
      <c r="V225" s="1" t="s">
        <v>2548</v>
      </c>
      <c r="W225" s="2" t="s">
        <v>1870</v>
      </c>
      <c r="X225" s="14" t="s">
        <v>2547</v>
      </c>
      <c r="Y225" s="14" t="s">
        <v>1384</v>
      </c>
      <c r="Z225" s="18">
        <v>2929.89</v>
      </c>
      <c r="AA225" s="14" t="s">
        <v>2550</v>
      </c>
      <c r="AB225" s="14" t="s">
        <v>1335</v>
      </c>
      <c r="AC225" s="2" t="s">
        <v>560</v>
      </c>
      <c r="AD225" s="14" t="s">
        <v>1507</v>
      </c>
      <c r="AE225" s="2" t="s">
        <v>717</v>
      </c>
      <c r="AF225" s="2" t="s">
        <v>2985</v>
      </c>
      <c r="AG225" s="14" t="s">
        <v>1599</v>
      </c>
      <c r="AH225" s="14" t="s">
        <v>1488</v>
      </c>
      <c r="AI225" s="14" t="s">
        <v>2547</v>
      </c>
      <c r="AJ225" s="14"/>
      <c r="AK225" s="14"/>
      <c r="AL225" s="14"/>
      <c r="AM225" s="14"/>
    </row>
    <row r="226" spans="1:39" s="43" customFormat="1" ht="12.75" outlineLevel="1">
      <c r="A226" s="5" t="s">
        <v>898</v>
      </c>
      <c r="B226" s="27" t="s">
        <v>984</v>
      </c>
      <c r="C226" s="14" t="s">
        <v>985</v>
      </c>
      <c r="D226" s="2">
        <f>COUNTIF(C:C,C226)</f>
        <v>1</v>
      </c>
      <c r="E226" s="21">
        <v>40636</v>
      </c>
      <c r="F226" s="14"/>
      <c r="G226" s="2" t="s">
        <v>109</v>
      </c>
      <c r="H226" s="28"/>
      <c r="I226" s="2"/>
      <c r="J226" s="14" t="s">
        <v>2546</v>
      </c>
      <c r="K226" s="31">
        <v>40218</v>
      </c>
      <c r="L226" s="31">
        <v>40218</v>
      </c>
      <c r="M226" s="17">
        <v>12</v>
      </c>
      <c r="N226" s="31">
        <v>40583</v>
      </c>
      <c r="O226" s="14">
        <v>3</v>
      </c>
      <c r="P226" s="29">
        <f t="shared" si="24"/>
        <v>40491</v>
      </c>
      <c r="Q226" s="2" t="s">
        <v>2985</v>
      </c>
      <c r="R226" s="14">
        <v>12</v>
      </c>
      <c r="S226" s="14"/>
      <c r="T226" s="29">
        <f t="shared" si="22"/>
        <v>40856</v>
      </c>
      <c r="U226" s="29">
        <f t="shared" si="23"/>
        <v>40948</v>
      </c>
      <c r="V226" s="1" t="s">
        <v>2548</v>
      </c>
      <c r="W226" s="2" t="s">
        <v>1870</v>
      </c>
      <c r="X226" s="2" t="s">
        <v>1871</v>
      </c>
      <c r="Y226" s="14" t="s">
        <v>1384</v>
      </c>
      <c r="Z226" s="18">
        <v>1069</v>
      </c>
      <c r="AA226" s="14" t="s">
        <v>2550</v>
      </c>
      <c r="AB226" s="14" t="s">
        <v>1335</v>
      </c>
      <c r="AC226" s="2" t="s">
        <v>560</v>
      </c>
      <c r="AD226" s="2" t="s">
        <v>2198</v>
      </c>
      <c r="AE226" s="2" t="s">
        <v>717</v>
      </c>
      <c r="AF226" s="2" t="s">
        <v>2985</v>
      </c>
      <c r="AG226" s="14" t="s">
        <v>986</v>
      </c>
      <c r="AH226" s="14" t="s">
        <v>1488</v>
      </c>
      <c r="AI226" s="14" t="s">
        <v>2547</v>
      </c>
      <c r="AJ226" s="14"/>
      <c r="AK226" s="14"/>
      <c r="AL226" s="14"/>
      <c r="AM226" s="14"/>
    </row>
    <row r="227" spans="1:39" ht="12.75" outlineLevel="1">
      <c r="A227" s="5" t="s">
        <v>898</v>
      </c>
      <c r="B227" s="27" t="s">
        <v>2774</v>
      </c>
      <c r="C227" s="2" t="s">
        <v>797</v>
      </c>
      <c r="D227" s="2">
        <f>COUNTIF(C:C,C227)</f>
        <v>1</v>
      </c>
      <c r="E227" s="22">
        <v>70556</v>
      </c>
      <c r="F227" s="2" t="s">
        <v>2984</v>
      </c>
      <c r="G227" s="2" t="s">
        <v>114</v>
      </c>
      <c r="H227" s="28"/>
      <c r="I227" s="2"/>
      <c r="J227" s="2" t="s">
        <v>2546</v>
      </c>
      <c r="K227" s="3">
        <v>39608</v>
      </c>
      <c r="L227" s="3">
        <v>39500</v>
      </c>
      <c r="M227" s="28">
        <f>(YEAR(N227)-YEAR(L227))*12+MONTH(N227)-MONTH(L227)</f>
        <v>60</v>
      </c>
      <c r="N227" s="3">
        <v>41327</v>
      </c>
      <c r="O227" s="28">
        <v>3</v>
      </c>
      <c r="P227" s="29">
        <f t="shared" si="24"/>
        <v>41235</v>
      </c>
      <c r="Q227" s="28" t="s">
        <v>2985</v>
      </c>
      <c r="R227" s="28">
        <v>12</v>
      </c>
      <c r="S227" s="28" t="s">
        <v>2547</v>
      </c>
      <c r="T227" s="29" t="str">
        <f t="shared" si="22"/>
        <v>?</v>
      </c>
      <c r="U227" s="28" t="s">
        <v>2547</v>
      </c>
      <c r="V227" s="28" t="s">
        <v>2547</v>
      </c>
      <c r="W227" s="28" t="s">
        <v>1870</v>
      </c>
      <c r="X227" s="2" t="s">
        <v>1871</v>
      </c>
      <c r="Y227" s="2" t="s">
        <v>1872</v>
      </c>
      <c r="Z227" s="4">
        <v>623.42</v>
      </c>
      <c r="AA227" s="2" t="s">
        <v>2550</v>
      </c>
      <c r="AB227" s="2" t="s">
        <v>1873</v>
      </c>
      <c r="AC227" s="2" t="s">
        <v>323</v>
      </c>
      <c r="AD227" s="5" t="s">
        <v>1345</v>
      </c>
      <c r="AE227" s="2" t="s">
        <v>2547</v>
      </c>
      <c r="AF227" s="2" t="s">
        <v>2985</v>
      </c>
      <c r="AG227" s="2" t="s">
        <v>1874</v>
      </c>
      <c r="AH227" s="2" t="s">
        <v>1488</v>
      </c>
      <c r="AI227" s="2" t="s">
        <v>2547</v>
      </c>
      <c r="AJ227" s="2"/>
      <c r="AK227" s="2"/>
      <c r="AL227" s="2"/>
      <c r="AM227" s="2"/>
    </row>
    <row r="228" spans="1:39" s="43" customFormat="1" ht="12.75" outlineLevel="1">
      <c r="A228" s="5" t="s">
        <v>898</v>
      </c>
      <c r="B228" s="27" t="s">
        <v>2775</v>
      </c>
      <c r="C228" s="2" t="s">
        <v>330</v>
      </c>
      <c r="D228" s="2">
        <f>COUNTIF(C:C,C228)</f>
        <v>1</v>
      </c>
      <c r="E228" s="22">
        <v>70556</v>
      </c>
      <c r="F228" s="2" t="s">
        <v>2984</v>
      </c>
      <c r="G228" s="2" t="s">
        <v>114</v>
      </c>
      <c r="H228" s="28"/>
      <c r="I228" s="2"/>
      <c r="J228" s="2" t="s">
        <v>2546</v>
      </c>
      <c r="K228" s="3">
        <v>39727</v>
      </c>
      <c r="L228" s="3">
        <v>39814</v>
      </c>
      <c r="M228" s="28">
        <v>60</v>
      </c>
      <c r="N228" s="3">
        <v>41640</v>
      </c>
      <c r="O228" s="2">
        <v>3</v>
      </c>
      <c r="P228" s="2"/>
      <c r="Q228" s="2" t="s">
        <v>2985</v>
      </c>
      <c r="R228" s="2">
        <v>12</v>
      </c>
      <c r="S228" s="2" t="s">
        <v>2547</v>
      </c>
      <c r="T228" s="29">
        <f t="shared" si="22"/>
        <v>41913</v>
      </c>
      <c r="U228" s="29">
        <f aca="true" t="shared" si="25" ref="U228:U235">IF(R228&lt;250,DATE(YEAR(N228),MONTH(N228)+(R228),DAY(N228)),IF(R228="Nvt",DATE(YEAR(N228),MONTH(N228),DAY(N228)),"?"))</f>
        <v>42005</v>
      </c>
      <c r="V228" s="2" t="s">
        <v>2548</v>
      </c>
      <c r="W228" s="2" t="s">
        <v>1870</v>
      </c>
      <c r="X228" s="2" t="s">
        <v>2547</v>
      </c>
      <c r="Y228" s="2" t="s">
        <v>3081</v>
      </c>
      <c r="Z228" s="4">
        <v>809</v>
      </c>
      <c r="AA228" s="2" t="s">
        <v>2550</v>
      </c>
      <c r="AB228" s="2" t="s">
        <v>2650</v>
      </c>
      <c r="AC228" s="2" t="s">
        <v>560</v>
      </c>
      <c r="AD228" s="5" t="s">
        <v>1345</v>
      </c>
      <c r="AE228" s="2" t="s">
        <v>2547</v>
      </c>
      <c r="AF228" s="2" t="s">
        <v>2985</v>
      </c>
      <c r="AG228" s="2" t="s">
        <v>2651</v>
      </c>
      <c r="AH228" s="2" t="s">
        <v>1488</v>
      </c>
      <c r="AI228" s="2" t="s">
        <v>2547</v>
      </c>
      <c r="AJ228" s="2"/>
      <c r="AK228" s="2"/>
      <c r="AL228" s="14"/>
      <c r="AM228" s="14"/>
    </row>
    <row r="229" spans="1:39" s="43" customFormat="1" ht="12.75" outlineLevel="1">
      <c r="A229" s="5" t="s">
        <v>898</v>
      </c>
      <c r="B229" s="27" t="s">
        <v>2776</v>
      </c>
      <c r="C229" s="2" t="s">
        <v>328</v>
      </c>
      <c r="D229" s="2">
        <f>COUNTIF(C:C,C229)</f>
        <v>1</v>
      </c>
      <c r="E229" s="22">
        <v>60503</v>
      </c>
      <c r="F229" s="2" t="s">
        <v>329</v>
      </c>
      <c r="G229" s="2" t="s">
        <v>114</v>
      </c>
      <c r="H229" s="28"/>
      <c r="I229" s="2"/>
      <c r="J229" s="2" t="s">
        <v>2546</v>
      </c>
      <c r="K229" s="3">
        <v>39727</v>
      </c>
      <c r="L229" s="3">
        <v>39814</v>
      </c>
      <c r="M229" s="28">
        <v>60</v>
      </c>
      <c r="N229" s="3">
        <v>41640</v>
      </c>
      <c r="O229" s="2">
        <v>3</v>
      </c>
      <c r="P229" s="2"/>
      <c r="Q229" s="2" t="s">
        <v>2985</v>
      </c>
      <c r="R229" s="2">
        <v>12</v>
      </c>
      <c r="S229" s="2" t="s">
        <v>2547</v>
      </c>
      <c r="T229" s="29">
        <f t="shared" si="22"/>
        <v>41913</v>
      </c>
      <c r="U229" s="29">
        <f t="shared" si="25"/>
        <v>42005</v>
      </c>
      <c r="V229" s="2" t="s">
        <v>2548</v>
      </c>
      <c r="W229" s="2" t="s">
        <v>1870</v>
      </c>
      <c r="X229" s="2" t="s">
        <v>2547</v>
      </c>
      <c r="Y229" s="2" t="s">
        <v>3081</v>
      </c>
      <c r="Z229" s="4">
        <v>782</v>
      </c>
      <c r="AA229" s="2" t="s">
        <v>2550</v>
      </c>
      <c r="AB229" s="2" t="s">
        <v>2650</v>
      </c>
      <c r="AC229" s="2" t="s">
        <v>560</v>
      </c>
      <c r="AD229" s="5" t="s">
        <v>2197</v>
      </c>
      <c r="AE229" s="2" t="s">
        <v>2547</v>
      </c>
      <c r="AF229" s="2" t="s">
        <v>2985</v>
      </c>
      <c r="AG229" s="2" t="s">
        <v>2651</v>
      </c>
      <c r="AH229" s="2" t="s">
        <v>1488</v>
      </c>
      <c r="AI229" s="2" t="s">
        <v>2547</v>
      </c>
      <c r="AJ229" s="2"/>
      <c r="AK229" s="2"/>
      <c r="AL229" s="14"/>
      <c r="AM229" s="14"/>
    </row>
    <row r="230" spans="1:35" s="46" customFormat="1" ht="12.75">
      <c r="A230" s="24" t="s">
        <v>898</v>
      </c>
      <c r="B230" s="27" t="s">
        <v>945</v>
      </c>
      <c r="C230" s="25" t="s">
        <v>946</v>
      </c>
      <c r="D230" s="2">
        <f>COUNTIF(C:C,C230)</f>
        <v>1</v>
      </c>
      <c r="E230" s="42" t="s">
        <v>947</v>
      </c>
      <c r="F230" s="43"/>
      <c r="G230" s="44"/>
      <c r="H230" s="44"/>
      <c r="I230" s="43"/>
      <c r="J230" s="43" t="s">
        <v>2546</v>
      </c>
      <c r="K230" s="45">
        <v>40295</v>
      </c>
      <c r="L230" s="45">
        <v>40179</v>
      </c>
      <c r="M230" s="44">
        <v>12</v>
      </c>
      <c r="N230" s="45">
        <v>40543</v>
      </c>
      <c r="O230" s="25">
        <v>3</v>
      </c>
      <c r="P230" s="45" t="s">
        <v>3126</v>
      </c>
      <c r="Q230" s="25" t="s">
        <v>2985</v>
      </c>
      <c r="R230" s="25">
        <v>12</v>
      </c>
      <c r="S230" s="25" t="s">
        <v>2547</v>
      </c>
      <c r="T230" s="26">
        <v>40543</v>
      </c>
      <c r="U230" s="26">
        <f t="shared" si="25"/>
        <v>40908</v>
      </c>
      <c r="V230" s="43" t="s">
        <v>2548</v>
      </c>
      <c r="W230" s="25" t="s">
        <v>3128</v>
      </c>
      <c r="X230" s="25" t="s">
        <v>948</v>
      </c>
      <c r="Y230" s="25" t="s">
        <v>949</v>
      </c>
      <c r="Z230" s="55">
        <v>9114</v>
      </c>
      <c r="AA230" s="25" t="s">
        <v>2550</v>
      </c>
      <c r="AB230" s="25" t="s">
        <v>3127</v>
      </c>
      <c r="AC230" s="25" t="s">
        <v>2547</v>
      </c>
      <c r="AD230" s="24" t="s">
        <v>2547</v>
      </c>
      <c r="AE230" s="25" t="s">
        <v>2547</v>
      </c>
      <c r="AF230" s="43" t="s">
        <v>2985</v>
      </c>
      <c r="AG230" s="25" t="s">
        <v>950</v>
      </c>
      <c r="AH230" s="25" t="s">
        <v>2547</v>
      </c>
      <c r="AI230" s="43" t="s">
        <v>3129</v>
      </c>
    </row>
    <row r="231" spans="1:39" ht="12.75">
      <c r="A231" s="5" t="s">
        <v>898</v>
      </c>
      <c r="B231" s="27" t="s">
        <v>2777</v>
      </c>
      <c r="C231" s="2" t="s">
        <v>2669</v>
      </c>
      <c r="D231" s="2">
        <f>COUNTIF(C:C,C231)</f>
        <v>1</v>
      </c>
      <c r="E231" s="22">
        <v>2005091</v>
      </c>
      <c r="F231" s="2" t="s">
        <v>3418</v>
      </c>
      <c r="G231" s="2" t="s">
        <v>2547</v>
      </c>
      <c r="H231" s="2"/>
      <c r="I231" s="2"/>
      <c r="J231" s="2" t="s">
        <v>2546</v>
      </c>
      <c r="K231" s="3">
        <v>38761</v>
      </c>
      <c r="L231" s="3">
        <v>38899</v>
      </c>
      <c r="M231" s="28">
        <v>12</v>
      </c>
      <c r="N231" s="3">
        <v>38899</v>
      </c>
      <c r="O231" s="2">
        <v>2</v>
      </c>
      <c r="P231" s="29">
        <f>IF(OR(N231="?",(O231="?")),"?",DATE(YEAR(N231),MONTH(N231)-(O231),DAY(N231)))</f>
        <v>38838</v>
      </c>
      <c r="Q231" s="2" t="s">
        <v>2985</v>
      </c>
      <c r="R231" s="2">
        <v>12</v>
      </c>
      <c r="S231" s="2" t="s">
        <v>2547</v>
      </c>
      <c r="T231" s="29">
        <f>IF(OR(O231="?",(U231="?")),"?",DATE(YEAR(U231),MONTH(U231)-(O231),DAY(U231)))</f>
        <v>39203</v>
      </c>
      <c r="U231" s="29">
        <f>IF(R231&lt;250,DATE(YEAR(N231),MONTH(N231)+(R231),DAY(N231)),IF(R231="Nvt",DATE(YEAR(N231),MONTH(N231),DAY(N231)),"?"))</f>
        <v>39264</v>
      </c>
      <c r="V231" s="5" t="s">
        <v>2547</v>
      </c>
      <c r="W231" s="5" t="s">
        <v>3919</v>
      </c>
      <c r="X231" s="2" t="s">
        <v>2547</v>
      </c>
      <c r="Y231" s="5" t="s">
        <v>3767</v>
      </c>
      <c r="Z231" s="4">
        <v>1470</v>
      </c>
      <c r="AA231" s="2" t="s">
        <v>2550</v>
      </c>
      <c r="AB231" s="2" t="s">
        <v>2267</v>
      </c>
      <c r="AC231" s="2" t="s">
        <v>2547</v>
      </c>
      <c r="AD231" s="5" t="s">
        <v>2547</v>
      </c>
      <c r="AE231" s="2" t="s">
        <v>2268</v>
      </c>
      <c r="AF231" s="2" t="s">
        <v>2985</v>
      </c>
      <c r="AG231" s="5" t="s">
        <v>2269</v>
      </c>
      <c r="AH231" s="2" t="s">
        <v>1288</v>
      </c>
      <c r="AI231" s="2"/>
      <c r="AJ231" s="2"/>
      <c r="AK231" s="2"/>
      <c r="AL231" s="2"/>
      <c r="AM231" s="2"/>
    </row>
    <row r="232" spans="1:39" s="43" customFormat="1" ht="12.75">
      <c r="A232" s="5" t="s">
        <v>898</v>
      </c>
      <c r="B232" s="27" t="s">
        <v>2778</v>
      </c>
      <c r="C232" s="2" t="s">
        <v>610</v>
      </c>
      <c r="D232" s="2">
        <f>COUNTIF(C:C,C232)</f>
        <v>1</v>
      </c>
      <c r="E232" s="22" t="s">
        <v>2547</v>
      </c>
      <c r="F232" s="2" t="s">
        <v>2547</v>
      </c>
      <c r="G232" s="28" t="s">
        <v>116</v>
      </c>
      <c r="H232" s="28"/>
      <c r="I232" s="2"/>
      <c r="J232" s="5" t="s">
        <v>1776</v>
      </c>
      <c r="K232" s="2" t="s">
        <v>2547</v>
      </c>
      <c r="L232" s="2"/>
      <c r="M232" s="28" t="s">
        <v>2547</v>
      </c>
      <c r="N232" s="2" t="s">
        <v>2547</v>
      </c>
      <c r="O232" s="2" t="s">
        <v>2547</v>
      </c>
      <c r="P232" s="29" t="str">
        <f>IF(OR(N232="?",(O232="?")),"?",DATE(YEAR(N232),MONTH(N232)-(O232),DAY(N232)))</f>
        <v>?</v>
      </c>
      <c r="Q232" s="2" t="s">
        <v>2547</v>
      </c>
      <c r="R232" s="2" t="s">
        <v>2547</v>
      </c>
      <c r="S232" s="2" t="s">
        <v>2547</v>
      </c>
      <c r="T232" s="29" t="str">
        <f t="shared" si="22"/>
        <v>?</v>
      </c>
      <c r="U232" s="29" t="str">
        <f t="shared" si="25"/>
        <v>?</v>
      </c>
      <c r="V232" s="1" t="s">
        <v>2548</v>
      </c>
      <c r="W232" s="1" t="s">
        <v>1394</v>
      </c>
      <c r="X232" s="2" t="s">
        <v>1950</v>
      </c>
      <c r="Y232" s="2" t="s">
        <v>2547</v>
      </c>
      <c r="Z232" s="4">
        <v>0</v>
      </c>
      <c r="AA232" s="2" t="s">
        <v>2550</v>
      </c>
      <c r="AB232" s="2" t="s">
        <v>1048</v>
      </c>
      <c r="AC232" s="2" t="s">
        <v>2547</v>
      </c>
      <c r="AD232" s="5" t="s">
        <v>2200</v>
      </c>
      <c r="AE232" s="2" t="s">
        <v>2547</v>
      </c>
      <c r="AF232" s="2"/>
      <c r="AG232" s="1" t="s">
        <v>1395</v>
      </c>
      <c r="AH232" s="2" t="s">
        <v>3708</v>
      </c>
      <c r="AI232" s="2" t="s">
        <v>2547</v>
      </c>
      <c r="AJ232" s="2"/>
      <c r="AK232" s="2"/>
      <c r="AL232" s="2"/>
      <c r="AM232" s="2"/>
    </row>
    <row r="233" spans="1:39" s="43" customFormat="1" ht="12.75">
      <c r="A233" s="5" t="s">
        <v>898</v>
      </c>
      <c r="B233" s="27" t="s">
        <v>2779</v>
      </c>
      <c r="C233" s="5" t="s">
        <v>2694</v>
      </c>
      <c r="D233" s="2">
        <f>COUNTIF(C:C,C233)</f>
        <v>1</v>
      </c>
      <c r="E233" s="30" t="s">
        <v>3628</v>
      </c>
      <c r="F233" s="5" t="s">
        <v>1734</v>
      </c>
      <c r="G233" s="2" t="s">
        <v>2547</v>
      </c>
      <c r="H233" s="2"/>
      <c r="I233" s="2"/>
      <c r="J233" s="5" t="s">
        <v>143</v>
      </c>
      <c r="K233" s="2"/>
      <c r="L233" s="3">
        <v>36598</v>
      </c>
      <c r="M233" s="28">
        <f>(YEAR(N233)-YEAR(L233))*12+MONTH(N233)-MONTH(L233)</f>
        <v>9</v>
      </c>
      <c r="N233" s="3">
        <v>36891</v>
      </c>
      <c r="O233" s="2">
        <v>1</v>
      </c>
      <c r="P233" s="29">
        <f>IF(OR(N233="?",(O233="?")),"?",DATE(YEAR(N233),MONTH(N233)-(O233),DAY(N233)))</f>
        <v>36861</v>
      </c>
      <c r="Q233" s="2" t="s">
        <v>2547</v>
      </c>
      <c r="R233" s="2" t="s">
        <v>2547</v>
      </c>
      <c r="S233" s="2" t="s">
        <v>2547</v>
      </c>
      <c r="T233" s="29" t="str">
        <f t="shared" si="22"/>
        <v>?</v>
      </c>
      <c r="U233" s="29" t="str">
        <f t="shared" si="25"/>
        <v>?</v>
      </c>
      <c r="V233" s="1" t="s">
        <v>2548</v>
      </c>
      <c r="W233" s="5" t="s">
        <v>1269</v>
      </c>
      <c r="X233" s="2" t="s">
        <v>1878</v>
      </c>
      <c r="Y233" s="1" t="s">
        <v>145</v>
      </c>
      <c r="Z233" s="4" t="s">
        <v>2547</v>
      </c>
      <c r="AA233" s="2" t="s">
        <v>2550</v>
      </c>
      <c r="AB233" s="2" t="s">
        <v>1879</v>
      </c>
      <c r="AC233" s="2" t="s">
        <v>1880</v>
      </c>
      <c r="AD233" s="1" t="s">
        <v>1498</v>
      </c>
      <c r="AE233" s="2" t="s">
        <v>2547</v>
      </c>
      <c r="AF233" s="2"/>
      <c r="AG233" s="1" t="s">
        <v>2187</v>
      </c>
      <c r="AH233" s="2" t="s">
        <v>3708</v>
      </c>
      <c r="AI233" s="2" t="s">
        <v>2547</v>
      </c>
      <c r="AJ233" s="2"/>
      <c r="AK233" s="2"/>
      <c r="AL233" s="2"/>
      <c r="AM233" s="2"/>
    </row>
    <row r="234" spans="1:39" s="46" customFormat="1" ht="12.75">
      <c r="A234" s="5" t="s">
        <v>901</v>
      </c>
      <c r="B234" s="27" t="s">
        <v>2780</v>
      </c>
      <c r="C234" s="2" t="s">
        <v>1353</v>
      </c>
      <c r="D234" s="2"/>
      <c r="E234" s="30" t="s">
        <v>3629</v>
      </c>
      <c r="F234" s="5" t="s">
        <v>2834</v>
      </c>
      <c r="G234" s="5" t="s">
        <v>31</v>
      </c>
      <c r="H234" s="5"/>
      <c r="I234" s="2"/>
      <c r="J234" s="5" t="s">
        <v>1781</v>
      </c>
      <c r="K234" s="3">
        <v>34162</v>
      </c>
      <c r="L234" s="3" t="s">
        <v>2547</v>
      </c>
      <c r="M234" s="28" t="s">
        <v>2547</v>
      </c>
      <c r="N234" s="3" t="s">
        <v>2547</v>
      </c>
      <c r="O234" s="3" t="s">
        <v>2547</v>
      </c>
      <c r="P234" s="29" t="str">
        <f>IF(OR(N234="?",(O234="?")),"?",DATE(YEAR(N234),MONTH(N234)-(O234),DAY(N234)))</f>
        <v>?</v>
      </c>
      <c r="Q234" s="3" t="s">
        <v>2547</v>
      </c>
      <c r="R234" s="3" t="s">
        <v>2547</v>
      </c>
      <c r="S234" s="3" t="s">
        <v>2547</v>
      </c>
      <c r="T234" s="29" t="str">
        <f t="shared" si="22"/>
        <v>?</v>
      </c>
      <c r="U234" s="29" t="str">
        <f t="shared" si="25"/>
        <v>?</v>
      </c>
      <c r="V234" s="3" t="s">
        <v>2547</v>
      </c>
      <c r="W234" s="5" t="s">
        <v>2652</v>
      </c>
      <c r="X234" s="2" t="s">
        <v>1855</v>
      </c>
      <c r="Y234" s="2" t="s">
        <v>2547</v>
      </c>
      <c r="Z234" s="4" t="s">
        <v>2547</v>
      </c>
      <c r="AA234" s="2" t="s">
        <v>2547</v>
      </c>
      <c r="AB234" s="2" t="s">
        <v>1156</v>
      </c>
      <c r="AC234" s="2" t="s">
        <v>2547</v>
      </c>
      <c r="AD234" s="2" t="s">
        <v>2547</v>
      </c>
      <c r="AE234" s="2" t="s">
        <v>2547</v>
      </c>
      <c r="AF234" s="2"/>
      <c r="AG234" s="2" t="s">
        <v>2547</v>
      </c>
      <c r="AH234" s="2" t="s">
        <v>2547</v>
      </c>
      <c r="AI234" s="2" t="s">
        <v>2547</v>
      </c>
      <c r="AJ234" s="2"/>
      <c r="AK234" s="2"/>
      <c r="AL234" s="2"/>
      <c r="AM234" s="2"/>
    </row>
    <row r="235" spans="1:39" s="46" customFormat="1" ht="12.75">
      <c r="A235" s="5" t="s">
        <v>898</v>
      </c>
      <c r="B235" s="27" t="s">
        <v>2781</v>
      </c>
      <c r="C235" s="2" t="s">
        <v>500</v>
      </c>
      <c r="D235" s="2">
        <f>COUNTIF(C:C,C235)</f>
        <v>1</v>
      </c>
      <c r="E235" s="30">
        <v>2002021006</v>
      </c>
      <c r="F235" s="5" t="s">
        <v>1336</v>
      </c>
      <c r="G235" s="2" t="s">
        <v>122</v>
      </c>
      <c r="H235" s="2"/>
      <c r="I235" s="2"/>
      <c r="J235" s="5" t="s">
        <v>140</v>
      </c>
      <c r="K235" s="3">
        <v>37434</v>
      </c>
      <c r="L235" s="3">
        <v>37347</v>
      </c>
      <c r="M235" s="28">
        <f>(YEAR(N235)-YEAR(L235))*12+MONTH(N235)-MONTH(L235)</f>
        <v>35</v>
      </c>
      <c r="N235" s="3">
        <v>38442</v>
      </c>
      <c r="O235" s="2">
        <v>2</v>
      </c>
      <c r="P235" s="29">
        <f>IF(OR(N235="?",(O235="?")),"?",DATE(YEAR(N235),MONTH(N235)-(O235),DAY(N235)))</f>
        <v>38383</v>
      </c>
      <c r="Q235" s="2" t="s">
        <v>2985</v>
      </c>
      <c r="R235" s="2">
        <v>12</v>
      </c>
      <c r="S235" s="2" t="s">
        <v>2547</v>
      </c>
      <c r="T235" s="29">
        <f t="shared" si="22"/>
        <v>38748</v>
      </c>
      <c r="U235" s="29">
        <f t="shared" si="25"/>
        <v>38807</v>
      </c>
      <c r="V235" s="1" t="s">
        <v>2548</v>
      </c>
      <c r="W235" s="5" t="s">
        <v>3437</v>
      </c>
      <c r="X235" s="2" t="s">
        <v>226</v>
      </c>
      <c r="Y235" s="1" t="s">
        <v>141</v>
      </c>
      <c r="Z235" s="4" t="s">
        <v>2547</v>
      </c>
      <c r="AA235" s="2" t="s">
        <v>2550</v>
      </c>
      <c r="AB235" s="2" t="s">
        <v>526</v>
      </c>
      <c r="AC235" s="2" t="s">
        <v>2547</v>
      </c>
      <c r="AD235" s="1" t="s">
        <v>1498</v>
      </c>
      <c r="AE235" s="2" t="s">
        <v>2547</v>
      </c>
      <c r="AF235" s="2"/>
      <c r="AG235" s="1" t="s">
        <v>1666</v>
      </c>
      <c r="AH235" s="2" t="s">
        <v>3708</v>
      </c>
      <c r="AI235" s="2" t="s">
        <v>2547</v>
      </c>
      <c r="AJ235" s="2"/>
      <c r="AK235" s="2"/>
      <c r="AL235" s="2"/>
      <c r="AM235" s="2"/>
    </row>
    <row r="236" spans="1:39" s="46" customFormat="1" ht="12.75">
      <c r="A236" s="15" t="s">
        <v>79</v>
      </c>
      <c r="B236" s="27"/>
      <c r="C236" s="2"/>
      <c r="D236" s="2"/>
      <c r="E236" s="30"/>
      <c r="F236" s="5"/>
      <c r="G236" s="2"/>
      <c r="H236" s="2"/>
      <c r="I236" s="2"/>
      <c r="J236" s="15"/>
      <c r="K236" s="3"/>
      <c r="L236" s="3"/>
      <c r="M236" s="28"/>
      <c r="N236" s="3"/>
      <c r="O236" s="2"/>
      <c r="P236" s="29"/>
      <c r="Q236" s="2"/>
      <c r="R236" s="2"/>
      <c r="S236" s="2"/>
      <c r="T236" s="29"/>
      <c r="U236" s="29"/>
      <c r="V236" s="1"/>
      <c r="W236" s="5"/>
      <c r="X236" s="2"/>
      <c r="Y236" s="1"/>
      <c r="Z236" s="4"/>
      <c r="AA236" s="2"/>
      <c r="AB236" s="2"/>
      <c r="AC236" s="2"/>
      <c r="AD236" s="1"/>
      <c r="AE236" s="2"/>
      <c r="AF236" s="2"/>
      <c r="AG236" s="1"/>
      <c r="AH236" s="2"/>
      <c r="AI236" s="2"/>
      <c r="AJ236" s="2"/>
      <c r="AK236" s="2"/>
      <c r="AL236" s="2"/>
      <c r="AM236" s="2"/>
    </row>
    <row r="237" spans="1:39" s="46" customFormat="1" ht="12.75" outlineLevel="1">
      <c r="A237" s="5" t="s">
        <v>898</v>
      </c>
      <c r="B237" s="27" t="s">
        <v>2782</v>
      </c>
      <c r="C237" s="2" t="s">
        <v>1541</v>
      </c>
      <c r="D237" s="2">
        <f>COUNTIF(C:C,C237)</f>
        <v>1</v>
      </c>
      <c r="E237" s="30" t="s">
        <v>3630</v>
      </c>
      <c r="F237" s="5" t="s">
        <v>1542</v>
      </c>
      <c r="G237" s="33" t="s">
        <v>114</v>
      </c>
      <c r="H237" s="2"/>
      <c r="I237" s="2"/>
      <c r="J237" s="5" t="s">
        <v>1540</v>
      </c>
      <c r="K237" s="3">
        <v>39546</v>
      </c>
      <c r="L237" s="3" t="s">
        <v>3708</v>
      </c>
      <c r="M237" s="3" t="s">
        <v>3708</v>
      </c>
      <c r="N237" s="3" t="s">
        <v>3708</v>
      </c>
      <c r="O237" s="3" t="s">
        <v>3708</v>
      </c>
      <c r="P237" s="3" t="s">
        <v>3708</v>
      </c>
      <c r="Q237" s="3" t="s">
        <v>3708</v>
      </c>
      <c r="R237" s="3" t="s">
        <v>3708</v>
      </c>
      <c r="S237" s="3" t="s">
        <v>3708</v>
      </c>
      <c r="T237" s="3" t="s">
        <v>3708</v>
      </c>
      <c r="U237" s="3" t="s">
        <v>3708</v>
      </c>
      <c r="V237" s="5" t="s">
        <v>1543</v>
      </c>
      <c r="W237" s="5" t="s">
        <v>782</v>
      </c>
      <c r="X237" s="2" t="s">
        <v>2547</v>
      </c>
      <c r="Y237" s="5" t="s">
        <v>1384</v>
      </c>
      <c r="Z237" s="4">
        <v>615</v>
      </c>
      <c r="AA237" s="2" t="s">
        <v>1700</v>
      </c>
      <c r="AB237" s="2" t="s">
        <v>1545</v>
      </c>
      <c r="AC237" s="2" t="s">
        <v>1544</v>
      </c>
      <c r="AD237" s="5" t="s">
        <v>1345</v>
      </c>
      <c r="AE237" s="2" t="s">
        <v>1546</v>
      </c>
      <c r="AF237" s="14" t="s">
        <v>785</v>
      </c>
      <c r="AG237" s="5" t="s">
        <v>1547</v>
      </c>
      <c r="AH237" s="2" t="s">
        <v>1700</v>
      </c>
      <c r="AI237" s="2" t="s">
        <v>2547</v>
      </c>
      <c r="AJ237" s="2"/>
      <c r="AK237" s="2"/>
      <c r="AL237" s="2"/>
      <c r="AM237" s="2"/>
    </row>
    <row r="238" spans="1:39" s="46" customFormat="1" ht="12.75" outlineLevel="1">
      <c r="A238" s="2" t="s">
        <v>898</v>
      </c>
      <c r="B238" s="27" t="s">
        <v>2783</v>
      </c>
      <c r="C238" s="2" t="s">
        <v>2670</v>
      </c>
      <c r="D238" s="2">
        <f>COUNTIF(C:C,C238)</f>
        <v>1</v>
      </c>
      <c r="E238" s="30" t="s">
        <v>1530</v>
      </c>
      <c r="F238" s="5" t="s">
        <v>1530</v>
      </c>
      <c r="G238" s="33" t="s">
        <v>114</v>
      </c>
      <c r="H238" s="2"/>
      <c r="I238" s="2"/>
      <c r="J238" s="2" t="s">
        <v>2546</v>
      </c>
      <c r="K238" s="3">
        <v>32612</v>
      </c>
      <c r="L238" s="3">
        <v>32612</v>
      </c>
      <c r="M238" s="28">
        <f>(YEAR(N238)-YEAR(L238))*12+MONTH(N238)-MONTH(L238)</f>
        <v>24</v>
      </c>
      <c r="N238" s="3">
        <v>33342</v>
      </c>
      <c r="O238" s="2">
        <v>1</v>
      </c>
      <c r="P238" s="29">
        <f>IF(OR(N238="?",(O238="?")),"?",DATE(YEAR(N238),MONTH(N238)-(O238),DAY(N238)))</f>
        <v>33311</v>
      </c>
      <c r="Q238" s="2" t="s">
        <v>2985</v>
      </c>
      <c r="R238" s="2" t="s">
        <v>2547</v>
      </c>
      <c r="S238" s="2" t="s">
        <v>2547</v>
      </c>
      <c r="T238" s="29" t="str">
        <f>IF(OR(O238="?",(U238="?")),"?",DATE(YEAR(U238),MONTH(U238)-(O238),DAY(U238)))</f>
        <v>?</v>
      </c>
      <c r="U238" s="29" t="str">
        <f>IF(R238&lt;250,DATE(YEAR(N238),MONTH(N238)+(R238),DAY(N238)),IF(R238="Nvt",DATE(YEAR(N238),MONTH(N238),DAY(N238)),"?"))</f>
        <v>?</v>
      </c>
      <c r="V238" s="5" t="s">
        <v>1487</v>
      </c>
      <c r="W238" s="5" t="s">
        <v>1829</v>
      </c>
      <c r="X238" s="2" t="s">
        <v>2547</v>
      </c>
      <c r="Y238" s="1" t="s">
        <v>1779</v>
      </c>
      <c r="Z238" s="4" t="s">
        <v>2547</v>
      </c>
      <c r="AA238" s="2" t="s">
        <v>2550</v>
      </c>
      <c r="AB238" s="2" t="s">
        <v>1156</v>
      </c>
      <c r="AC238" s="2" t="s">
        <v>1669</v>
      </c>
      <c r="AD238" s="1" t="s">
        <v>1494</v>
      </c>
      <c r="AE238" s="2" t="s">
        <v>2547</v>
      </c>
      <c r="AF238" s="2"/>
      <c r="AG238" s="1" t="s">
        <v>1787</v>
      </c>
      <c r="AH238" s="2" t="s">
        <v>1670</v>
      </c>
      <c r="AI238" s="2"/>
      <c r="AJ238" s="2"/>
      <c r="AK238" s="2"/>
      <c r="AL238" s="2"/>
      <c r="AM238" s="2"/>
    </row>
    <row r="239" spans="1:39" s="46" customFormat="1" ht="12.75" outlineLevel="1">
      <c r="A239" s="2" t="s">
        <v>898</v>
      </c>
      <c r="B239" s="27" t="s">
        <v>2784</v>
      </c>
      <c r="C239" s="2" t="s">
        <v>1351</v>
      </c>
      <c r="D239" s="2">
        <f>COUNTIF(C:C,C239)</f>
        <v>1</v>
      </c>
      <c r="E239" s="30"/>
      <c r="F239" s="5" t="s">
        <v>783</v>
      </c>
      <c r="G239" s="33" t="s">
        <v>114</v>
      </c>
      <c r="H239" s="33"/>
      <c r="I239" s="2"/>
      <c r="J239" s="2" t="s">
        <v>2546</v>
      </c>
      <c r="K239" s="3">
        <v>35215</v>
      </c>
      <c r="L239" s="3">
        <v>35217</v>
      </c>
      <c r="M239" s="5">
        <v>12</v>
      </c>
      <c r="N239" s="3">
        <v>37771</v>
      </c>
      <c r="O239" s="2">
        <v>2</v>
      </c>
      <c r="P239" s="29">
        <f>IF(OR(N239="?",(O239="?")),"?",DATE(YEAR(N239),MONTH(N239)-(O239),DAY(N239)))</f>
        <v>37710</v>
      </c>
      <c r="Q239" s="2" t="s">
        <v>2985</v>
      </c>
      <c r="R239" s="2">
        <v>12</v>
      </c>
      <c r="S239" s="2" t="s">
        <v>2547</v>
      </c>
      <c r="T239" s="29">
        <f>IF(OR(O239="?",(U239="?")),"?",DATE(YEAR(U239),MONTH(U239)-(O239),DAY(U239)))</f>
        <v>38076</v>
      </c>
      <c r="U239" s="29">
        <f>IF(R239&lt;250,DATE(YEAR(N239),MONTH(N239)+(R239),DAY(N239)),IF(R239="Nvt",DATE(YEAR(N239),MONTH(N239),DAY(N239)),"?"))</f>
        <v>38137</v>
      </c>
      <c r="V239" s="1" t="s">
        <v>2548</v>
      </c>
      <c r="W239" s="5" t="s">
        <v>782</v>
      </c>
      <c r="X239" s="2" t="s">
        <v>2547</v>
      </c>
      <c r="Y239" s="1" t="s">
        <v>1779</v>
      </c>
      <c r="Z239" s="4" t="s">
        <v>2547</v>
      </c>
      <c r="AA239" s="2" t="s">
        <v>2550</v>
      </c>
      <c r="AB239" s="2" t="s">
        <v>670</v>
      </c>
      <c r="AC239" s="2" t="s">
        <v>2547</v>
      </c>
      <c r="AD239" s="5" t="s">
        <v>2202</v>
      </c>
      <c r="AE239" s="2" t="s">
        <v>2547</v>
      </c>
      <c r="AF239" s="2" t="s">
        <v>2985</v>
      </c>
      <c r="AG239" s="1" t="s">
        <v>1787</v>
      </c>
      <c r="AH239" s="2" t="s">
        <v>1485</v>
      </c>
      <c r="AI239" s="2" t="s">
        <v>2547</v>
      </c>
      <c r="AJ239" s="2"/>
      <c r="AK239" s="2"/>
      <c r="AL239" s="2"/>
      <c r="AM239" s="2"/>
    </row>
    <row r="240" spans="1:39" s="46" customFormat="1" ht="12.75" outlineLevel="1">
      <c r="A240" s="2" t="s">
        <v>898</v>
      </c>
      <c r="B240" s="27" t="s">
        <v>2785</v>
      </c>
      <c r="C240" s="2" t="s">
        <v>1355</v>
      </c>
      <c r="D240" s="2">
        <f>COUNTIF(C:C,C240)</f>
        <v>1</v>
      </c>
      <c r="E240" s="22">
        <v>29321964</v>
      </c>
      <c r="F240" s="2" t="s">
        <v>2653</v>
      </c>
      <c r="G240" s="33" t="s">
        <v>114</v>
      </c>
      <c r="H240" s="33"/>
      <c r="I240" s="2"/>
      <c r="J240" s="2" t="s">
        <v>2546</v>
      </c>
      <c r="K240" s="3">
        <v>34583</v>
      </c>
      <c r="L240" s="3">
        <v>34617</v>
      </c>
      <c r="M240" s="5">
        <v>12</v>
      </c>
      <c r="N240" s="3">
        <v>37904</v>
      </c>
      <c r="O240" s="2">
        <v>2</v>
      </c>
      <c r="P240" s="29">
        <f>IF(OR(N240="?",(O240="?")),"?",DATE(YEAR(N240),MONTH(N240)-(O240),DAY(N240)))</f>
        <v>37843</v>
      </c>
      <c r="Q240" s="2" t="s">
        <v>2985</v>
      </c>
      <c r="R240" s="2">
        <v>12</v>
      </c>
      <c r="S240" s="2" t="s">
        <v>2547</v>
      </c>
      <c r="T240" s="29">
        <f>IF(OR(O240="?",(U240="?")),"?",DATE(YEAR(U240),MONTH(U240)-(O240),DAY(U240)))</f>
        <v>38209</v>
      </c>
      <c r="U240" s="29">
        <f>IF(R240&lt;250,DATE(YEAR(N240),MONTH(N240)+(R240),DAY(N240)),IF(R240="Nvt",DATE(YEAR(N240),MONTH(N240),DAY(N240)),"?"))</f>
        <v>38270</v>
      </c>
      <c r="V240" s="1" t="s">
        <v>2548</v>
      </c>
      <c r="W240" s="5" t="s">
        <v>782</v>
      </c>
      <c r="X240" s="2" t="s">
        <v>229</v>
      </c>
      <c r="Y240" s="1" t="s">
        <v>1779</v>
      </c>
      <c r="Z240" s="4" t="s">
        <v>2547</v>
      </c>
      <c r="AA240" s="2" t="s">
        <v>2550</v>
      </c>
      <c r="AB240" s="2" t="s">
        <v>670</v>
      </c>
      <c r="AC240" s="2" t="s">
        <v>2547</v>
      </c>
      <c r="AD240" s="5" t="s">
        <v>2197</v>
      </c>
      <c r="AE240" s="2" t="s">
        <v>2547</v>
      </c>
      <c r="AF240" s="2" t="s">
        <v>2985</v>
      </c>
      <c r="AG240" s="1" t="s">
        <v>1787</v>
      </c>
      <c r="AH240" s="2" t="s">
        <v>1485</v>
      </c>
      <c r="AI240" s="2" t="s">
        <v>2547</v>
      </c>
      <c r="AJ240" s="2"/>
      <c r="AK240" s="2"/>
      <c r="AL240" s="2"/>
      <c r="AM240" s="2"/>
    </row>
    <row r="241" spans="1:39" s="43" customFormat="1" ht="12.75">
      <c r="A241" s="5" t="s">
        <v>898</v>
      </c>
      <c r="B241" s="27" t="s">
        <v>2786</v>
      </c>
      <c r="C241" s="2" t="s">
        <v>248</v>
      </c>
      <c r="D241" s="2">
        <f>COUNTIF(C:C,C241)</f>
        <v>1</v>
      </c>
      <c r="E241" s="41" t="s">
        <v>835</v>
      </c>
      <c r="F241" s="1" t="s">
        <v>835</v>
      </c>
      <c r="G241" s="2" t="s">
        <v>122</v>
      </c>
      <c r="H241" s="28"/>
      <c r="I241" s="2"/>
      <c r="J241" s="5" t="s">
        <v>143</v>
      </c>
      <c r="K241" s="2" t="s">
        <v>2547</v>
      </c>
      <c r="L241" s="3">
        <v>37987</v>
      </c>
      <c r="M241" s="5">
        <v>12</v>
      </c>
      <c r="N241" s="3">
        <v>38353</v>
      </c>
      <c r="O241" s="1">
        <v>3</v>
      </c>
      <c r="P241" s="29">
        <f>IF(OR(N241="?",(O241="?")),"?",DATE(YEAR(N241),MONTH(N241)-(O241),DAY(N241)))</f>
        <v>38261</v>
      </c>
      <c r="Q241" s="2" t="s">
        <v>2547</v>
      </c>
      <c r="R241" s="1">
        <v>12</v>
      </c>
      <c r="S241" s="2" t="s">
        <v>2547</v>
      </c>
      <c r="T241" s="29">
        <f>IF(OR(O241="?",(U241="?")),"?",DATE(YEAR(U241),MONTH(U241)-(O241),DAY(U241)))</f>
        <v>38626</v>
      </c>
      <c r="U241" s="29">
        <f>IF(R241&lt;250,DATE(YEAR(N241),MONTH(N241)+(R241),DAY(N241)),IF(R241="Nvt",DATE(YEAR(N241),MONTH(N241),DAY(N241)),"?"))</f>
        <v>38718</v>
      </c>
      <c r="V241" s="5" t="s">
        <v>1270</v>
      </c>
      <c r="W241" s="1" t="s">
        <v>836</v>
      </c>
      <c r="X241" s="2" t="s">
        <v>2564</v>
      </c>
      <c r="Y241" s="1" t="s">
        <v>145</v>
      </c>
      <c r="Z241" s="4">
        <v>0</v>
      </c>
      <c r="AA241" s="2" t="s">
        <v>2550</v>
      </c>
      <c r="AB241" s="2" t="s">
        <v>2564</v>
      </c>
      <c r="AC241" s="2" t="s">
        <v>2564</v>
      </c>
      <c r="AD241" s="1" t="s">
        <v>1498</v>
      </c>
      <c r="AE241" s="2" t="s">
        <v>2564</v>
      </c>
      <c r="AF241" s="2"/>
      <c r="AG241" s="1" t="s">
        <v>837</v>
      </c>
      <c r="AH241" s="2" t="s">
        <v>2564</v>
      </c>
      <c r="AI241" s="2" t="s">
        <v>2564</v>
      </c>
      <c r="AJ241" s="2"/>
      <c r="AK241" s="2"/>
      <c r="AL241" s="2"/>
      <c r="AM241" s="2"/>
    </row>
    <row r="242" spans="1:39" s="46" customFormat="1" ht="12.75">
      <c r="A242" s="14" t="s">
        <v>898</v>
      </c>
      <c r="B242" s="27" t="s">
        <v>2787</v>
      </c>
      <c r="C242" s="2" t="s">
        <v>791</v>
      </c>
      <c r="D242" s="2">
        <f>COUNTIF(C:C,C242)</f>
        <v>1</v>
      </c>
      <c r="E242" s="22" t="s">
        <v>3631</v>
      </c>
      <c r="F242" s="2" t="s">
        <v>566</v>
      </c>
      <c r="G242" s="2" t="s">
        <v>114</v>
      </c>
      <c r="H242" s="28"/>
      <c r="I242" s="2"/>
      <c r="J242" s="2" t="s">
        <v>2546</v>
      </c>
      <c r="K242" s="3">
        <v>39832</v>
      </c>
      <c r="L242" s="3" t="s">
        <v>2547</v>
      </c>
      <c r="M242" s="5">
        <v>12</v>
      </c>
      <c r="N242" s="3" t="s">
        <v>2547</v>
      </c>
      <c r="O242" s="2" t="s">
        <v>2547</v>
      </c>
      <c r="P242" s="2" t="s">
        <v>2547</v>
      </c>
      <c r="Q242" s="2" t="s">
        <v>2985</v>
      </c>
      <c r="R242" s="2">
        <v>12</v>
      </c>
      <c r="S242" s="2" t="s">
        <v>2547</v>
      </c>
      <c r="T242" s="2" t="s">
        <v>2547</v>
      </c>
      <c r="U242" s="2" t="s">
        <v>2547</v>
      </c>
      <c r="V242" s="2" t="s">
        <v>2548</v>
      </c>
      <c r="W242" s="2" t="s">
        <v>567</v>
      </c>
      <c r="X242" s="2" t="s">
        <v>568</v>
      </c>
      <c r="Y242" s="2" t="s">
        <v>40</v>
      </c>
      <c r="Z242" s="4">
        <v>1305</v>
      </c>
      <c r="AA242" s="2" t="s">
        <v>2550</v>
      </c>
      <c r="AB242" s="2" t="s">
        <v>38</v>
      </c>
      <c r="AC242" s="2" t="s">
        <v>39</v>
      </c>
      <c r="AD242" s="2" t="s">
        <v>1343</v>
      </c>
      <c r="AE242" s="2" t="s">
        <v>41</v>
      </c>
      <c r="AF242" s="2"/>
      <c r="AG242" s="2" t="s">
        <v>42</v>
      </c>
      <c r="AH242" s="2" t="s">
        <v>2638</v>
      </c>
      <c r="AI242" s="2" t="s">
        <v>2547</v>
      </c>
      <c r="AJ242" s="2"/>
      <c r="AK242" s="2"/>
      <c r="AL242" s="14"/>
      <c r="AM242" s="14"/>
    </row>
    <row r="243" spans="1:39" s="46" customFormat="1" ht="12.75">
      <c r="A243" s="5" t="s">
        <v>899</v>
      </c>
      <c r="B243" s="27" t="s">
        <v>3130</v>
      </c>
      <c r="C243" s="2" t="s">
        <v>498</v>
      </c>
      <c r="D243" s="2"/>
      <c r="E243" s="30"/>
      <c r="F243" s="5" t="s">
        <v>783</v>
      </c>
      <c r="G243" s="33" t="s">
        <v>25</v>
      </c>
      <c r="H243" s="5"/>
      <c r="I243" s="2"/>
      <c r="J243" s="5" t="s">
        <v>1776</v>
      </c>
      <c r="K243" s="3">
        <v>36028</v>
      </c>
      <c r="L243" s="3">
        <v>35855</v>
      </c>
      <c r="M243" s="28">
        <v>36</v>
      </c>
      <c r="N243" s="3">
        <v>36951</v>
      </c>
      <c r="O243" s="3">
        <v>6</v>
      </c>
      <c r="P243" s="29">
        <f>IF(OR(N243="?",(O243="?")),"?",DATE(YEAR(N243),MONTH(N243)-(O243),DAY(N243)))</f>
        <v>36770</v>
      </c>
      <c r="Q243" s="3" t="s">
        <v>2985</v>
      </c>
      <c r="R243" s="28">
        <v>60</v>
      </c>
      <c r="S243" s="3" t="s">
        <v>2547</v>
      </c>
      <c r="T243" s="29">
        <f>IF(OR(O243="?",(U243="?")),"?",DATE(YEAR(U243),MONTH(U243)-(O243),DAY(U243)))</f>
        <v>38596</v>
      </c>
      <c r="U243" s="29">
        <f>IF(R243&lt;250,DATE(YEAR(N243),MONTH(N243)+(R243),DAY(N243)),IF(R243="Nvt",DATE(YEAR(N243),MONTH(N243),DAY(N243)),"?"))</f>
        <v>38777</v>
      </c>
      <c r="V243" s="3" t="s">
        <v>2547</v>
      </c>
      <c r="W243" s="5" t="s">
        <v>1066</v>
      </c>
      <c r="X243" s="2" t="s">
        <v>1067</v>
      </c>
      <c r="Y243" s="2" t="s">
        <v>1068</v>
      </c>
      <c r="Z243" s="4">
        <v>3929.12</v>
      </c>
      <c r="AA243" s="2" t="s">
        <v>2550</v>
      </c>
      <c r="AB243" s="2" t="s">
        <v>3752</v>
      </c>
      <c r="AC243" s="2" t="s">
        <v>2547</v>
      </c>
      <c r="AD243" s="5" t="s">
        <v>2199</v>
      </c>
      <c r="AE243" s="2" t="s">
        <v>2547</v>
      </c>
      <c r="AF243" s="2" t="s">
        <v>2985</v>
      </c>
      <c r="AG243" s="2" t="s">
        <v>3753</v>
      </c>
      <c r="AH243" s="2" t="s">
        <v>3708</v>
      </c>
      <c r="AI243" s="2" t="s">
        <v>2547</v>
      </c>
      <c r="AJ243" s="2"/>
      <c r="AK243" s="2"/>
      <c r="AL243" s="2"/>
      <c r="AM243" s="2"/>
    </row>
    <row r="244" spans="1:39" s="46" customFormat="1" ht="12.75">
      <c r="A244" s="14" t="s">
        <v>898</v>
      </c>
      <c r="B244" s="27" t="s">
        <v>3131</v>
      </c>
      <c r="C244" s="2" t="s">
        <v>2667</v>
      </c>
      <c r="D244" s="2">
        <f>COUNTIF(C:C,C244)</f>
        <v>1</v>
      </c>
      <c r="E244" s="22" t="s">
        <v>3632</v>
      </c>
      <c r="F244" s="2" t="s">
        <v>2097</v>
      </c>
      <c r="G244" s="33" t="s">
        <v>105</v>
      </c>
      <c r="H244" s="2"/>
      <c r="I244" s="2"/>
      <c r="J244" s="2" t="s">
        <v>2546</v>
      </c>
      <c r="K244" s="3">
        <v>36213</v>
      </c>
      <c r="L244" s="3">
        <v>36213</v>
      </c>
      <c r="M244" s="28">
        <f>(YEAR(N244)-YEAR(L244))*12+MONTH(N244)-MONTH(L244)</f>
        <v>12</v>
      </c>
      <c r="N244" s="3">
        <v>36578</v>
      </c>
      <c r="O244" s="2">
        <v>1</v>
      </c>
      <c r="P244" s="29">
        <f>IF(OR(N244="?",(O244="?")),"?",DATE(YEAR(N244),MONTH(N244)-(O244),DAY(N244)))</f>
        <v>36547</v>
      </c>
      <c r="Q244" s="2" t="s">
        <v>2985</v>
      </c>
      <c r="R244" s="2">
        <v>12</v>
      </c>
      <c r="S244" s="2" t="s">
        <v>2547</v>
      </c>
      <c r="T244" s="29">
        <f>IF(OR(O244="?",(U244="?")),"?",DATE(YEAR(U244),MONTH(U244)-(O244),DAY(U244)))</f>
        <v>36913</v>
      </c>
      <c r="U244" s="29">
        <f>IF(R244&lt;250,DATE(YEAR(N244),MONTH(N244)+(R244),DAY(N244)),IF(R244="Nvt",DATE(YEAR(N244),MONTH(N244),DAY(N244)),"?"))</f>
        <v>36944</v>
      </c>
      <c r="V244" s="1" t="s">
        <v>2548</v>
      </c>
      <c r="W244" s="5" t="s">
        <v>3069</v>
      </c>
      <c r="X244" s="2" t="s">
        <v>2547</v>
      </c>
      <c r="Y244" s="1" t="s">
        <v>1527</v>
      </c>
      <c r="Z244" s="4" t="s">
        <v>2547</v>
      </c>
      <c r="AA244" s="2" t="s">
        <v>2550</v>
      </c>
      <c r="AB244" s="2" t="s">
        <v>1156</v>
      </c>
      <c r="AC244" s="2" t="s">
        <v>2796</v>
      </c>
      <c r="AD244" s="5" t="s">
        <v>2200</v>
      </c>
      <c r="AE244" s="2" t="s">
        <v>721</v>
      </c>
      <c r="AF244" s="2"/>
      <c r="AG244" s="1" t="s">
        <v>1528</v>
      </c>
      <c r="AH244" s="2" t="s">
        <v>2797</v>
      </c>
      <c r="AI244" s="2" t="s">
        <v>2547</v>
      </c>
      <c r="AJ244" s="2"/>
      <c r="AK244" s="2"/>
      <c r="AL244" s="2"/>
      <c r="AM244" s="2"/>
    </row>
    <row r="245" spans="1:39" s="46" customFormat="1" ht="12.75">
      <c r="A245" s="15" t="s">
        <v>81</v>
      </c>
      <c r="B245" s="27"/>
      <c r="C245" s="2"/>
      <c r="D245" s="2"/>
      <c r="E245" s="22"/>
      <c r="F245" s="2"/>
      <c r="G245" s="2"/>
      <c r="H245" s="2"/>
      <c r="I245" s="2"/>
      <c r="J245" s="15"/>
      <c r="K245" s="3"/>
      <c r="L245" s="3"/>
      <c r="M245" s="28"/>
      <c r="N245" s="2"/>
      <c r="O245" s="2"/>
      <c r="P245" s="3"/>
      <c r="Q245" s="2"/>
      <c r="R245" s="2"/>
      <c r="S245" s="2"/>
      <c r="T245" s="29"/>
      <c r="U245" s="29"/>
      <c r="V245" s="1"/>
      <c r="W245" s="1"/>
      <c r="X245" s="2"/>
      <c r="Y245" s="1"/>
      <c r="Z245" s="4"/>
      <c r="AA245" s="2"/>
      <c r="AB245" s="4"/>
      <c r="AC245" s="4"/>
      <c r="AD245" s="1"/>
      <c r="AE245" s="4"/>
      <c r="AF245" s="4"/>
      <c r="AG245" s="1"/>
      <c r="AH245" s="4"/>
      <c r="AI245" s="4"/>
      <c r="AJ245" s="2"/>
      <c r="AK245" s="2"/>
      <c r="AL245" s="2"/>
      <c r="AM245" s="2"/>
    </row>
    <row r="246" spans="1:39" s="46" customFormat="1" ht="12.75" outlineLevel="1">
      <c r="A246" s="5" t="s">
        <v>899</v>
      </c>
      <c r="B246" s="27" t="s">
        <v>3132</v>
      </c>
      <c r="C246" s="5" t="s">
        <v>2695</v>
      </c>
      <c r="D246" s="5"/>
      <c r="E246" s="56">
        <v>9480038001</v>
      </c>
      <c r="F246" s="5" t="s">
        <v>882</v>
      </c>
      <c r="G246" s="2" t="s">
        <v>2547</v>
      </c>
      <c r="H246" s="2"/>
      <c r="I246" s="2"/>
      <c r="J246" s="5" t="s">
        <v>1776</v>
      </c>
      <c r="K246" s="3">
        <v>38083</v>
      </c>
      <c r="L246" s="3">
        <v>37742</v>
      </c>
      <c r="M246" s="5">
        <v>24</v>
      </c>
      <c r="N246" s="3">
        <v>38533</v>
      </c>
      <c r="O246" s="5" t="s">
        <v>2547</v>
      </c>
      <c r="P246" s="29" t="str">
        <f>IF(OR(N246="?",(O246="?")),"?",DATE(YEAR(N246),MONTH(N246)-(O246),DAY(N246)))</f>
        <v>?</v>
      </c>
      <c r="Q246" s="2" t="s">
        <v>2547</v>
      </c>
      <c r="R246" s="5" t="s">
        <v>2547</v>
      </c>
      <c r="S246" s="2" t="s">
        <v>2547</v>
      </c>
      <c r="T246" s="29" t="str">
        <f>IF(OR(O246="?",(U246="?")),"?",DATE(YEAR(U246),MONTH(U246)-(O246),DAY(U246)))</f>
        <v>?</v>
      </c>
      <c r="U246" s="29" t="str">
        <f>IF(R246&lt;250,DATE(YEAR(N246),MONTH(N246)+(R246),DAY(N246)),IF(R246="Nvt",DATE(YEAR(N246),MONTH(N246),DAY(N246)),"?"))</f>
        <v>?</v>
      </c>
      <c r="V246" s="1" t="s">
        <v>2548</v>
      </c>
      <c r="W246" s="1" t="s">
        <v>1956</v>
      </c>
      <c r="X246" s="2" t="s">
        <v>883</v>
      </c>
      <c r="Y246" s="1" t="s">
        <v>148</v>
      </c>
      <c r="Z246" s="4" t="s">
        <v>2547</v>
      </c>
      <c r="AA246" s="2" t="s">
        <v>2550</v>
      </c>
      <c r="AB246" s="2" t="s">
        <v>2547</v>
      </c>
      <c r="AC246" s="2" t="s">
        <v>2547</v>
      </c>
      <c r="AD246" s="1" t="s">
        <v>149</v>
      </c>
      <c r="AE246" s="2" t="s">
        <v>3277</v>
      </c>
      <c r="AF246" s="2"/>
      <c r="AG246" s="1" t="s">
        <v>657</v>
      </c>
      <c r="AH246" s="2" t="s">
        <v>3708</v>
      </c>
      <c r="AI246" s="2" t="s">
        <v>2547</v>
      </c>
      <c r="AJ246" s="2"/>
      <c r="AK246" s="2"/>
      <c r="AL246" s="2"/>
      <c r="AM246" s="2"/>
    </row>
    <row r="247" spans="1:39" s="46" customFormat="1" ht="12.75" outlineLevel="1">
      <c r="A247" s="5" t="s">
        <v>899</v>
      </c>
      <c r="B247" s="27" t="s">
        <v>3133</v>
      </c>
      <c r="C247" s="2" t="s">
        <v>602</v>
      </c>
      <c r="D247" s="2"/>
      <c r="E247" s="56">
        <v>2390001001</v>
      </c>
      <c r="F247" s="5" t="s">
        <v>1632</v>
      </c>
      <c r="G247" s="33" t="s">
        <v>25</v>
      </c>
      <c r="H247" s="28"/>
      <c r="I247" s="2"/>
      <c r="J247" s="5" t="s">
        <v>1776</v>
      </c>
      <c r="K247" s="3">
        <v>38905</v>
      </c>
      <c r="L247" s="3">
        <v>38899</v>
      </c>
      <c r="M247" s="5">
        <v>12</v>
      </c>
      <c r="N247" s="3">
        <v>39263</v>
      </c>
      <c r="O247" s="1">
        <v>3</v>
      </c>
      <c r="P247" s="29">
        <f>IF(OR(N247="?",(O247="?")),"?",DATE(YEAR(N247),MONTH(N247)-(O247),DAY(N247)))</f>
        <v>39171</v>
      </c>
      <c r="Q247" s="2" t="s">
        <v>2547</v>
      </c>
      <c r="R247" s="2" t="s">
        <v>2547</v>
      </c>
      <c r="S247" s="2" t="s">
        <v>2547</v>
      </c>
      <c r="T247" s="29" t="str">
        <f>IF(OR(O247="?",(U247="?")),"?",DATE(YEAR(U247),MONTH(U247)-(O247),DAY(U247)))</f>
        <v>?</v>
      </c>
      <c r="U247" s="29" t="str">
        <f>IF(R247&lt;250,DATE(YEAR(N247),MONTH(N247)+(R247),DAY(N247)),IF(R247="Nvt",DATE(YEAR(N247),MONTH(N247),DAY(N247)),"?"))</f>
        <v>?</v>
      </c>
      <c r="V247" s="1" t="s">
        <v>2548</v>
      </c>
      <c r="W247" s="5" t="s">
        <v>1956</v>
      </c>
      <c r="X247" s="2" t="s">
        <v>1039</v>
      </c>
      <c r="Y247" s="1" t="s">
        <v>1385</v>
      </c>
      <c r="Z247" s="4">
        <v>6000</v>
      </c>
      <c r="AA247" s="2" t="s">
        <v>3073</v>
      </c>
      <c r="AB247" s="2" t="s">
        <v>1035</v>
      </c>
      <c r="AC247" s="2" t="s">
        <v>3276</v>
      </c>
      <c r="AD247" s="2" t="s">
        <v>2197</v>
      </c>
      <c r="AE247" s="2" t="s">
        <v>3277</v>
      </c>
      <c r="AF247" s="2"/>
      <c r="AG247" s="1" t="s">
        <v>1386</v>
      </c>
      <c r="AH247" s="2" t="s">
        <v>3708</v>
      </c>
      <c r="AI247" s="2" t="s">
        <v>2547</v>
      </c>
      <c r="AJ247" s="2"/>
      <c r="AK247" s="2"/>
      <c r="AL247" s="2"/>
      <c r="AM247" s="2"/>
    </row>
    <row r="248" spans="1:39" s="46" customFormat="1" ht="12.75">
      <c r="A248" s="5" t="s">
        <v>898</v>
      </c>
      <c r="B248" s="27" t="s">
        <v>3134</v>
      </c>
      <c r="C248" s="2" t="s">
        <v>471</v>
      </c>
      <c r="D248" s="2">
        <f>COUNTIF(C:C,C248)</f>
        <v>1</v>
      </c>
      <c r="E248" s="30">
        <v>405080</v>
      </c>
      <c r="F248" s="5" t="s">
        <v>1652</v>
      </c>
      <c r="G248" s="2" t="s">
        <v>122</v>
      </c>
      <c r="H248" s="2"/>
      <c r="I248" s="2"/>
      <c r="J248" s="5" t="s">
        <v>150</v>
      </c>
      <c r="K248" s="3">
        <v>35857</v>
      </c>
      <c r="L248" s="3">
        <v>35765</v>
      </c>
      <c r="M248" s="5">
        <v>60</v>
      </c>
      <c r="N248" s="3">
        <v>37591</v>
      </c>
      <c r="O248" s="2">
        <v>3</v>
      </c>
      <c r="P248" s="29">
        <f>IF(OR(N248="?",(O248="?")),"?",DATE(YEAR(N248),MONTH(N248)-(O248),DAY(N248)))</f>
        <v>37500</v>
      </c>
      <c r="Q248" s="2" t="s">
        <v>2547</v>
      </c>
      <c r="R248" s="2" t="s">
        <v>2547</v>
      </c>
      <c r="S248" s="2" t="s">
        <v>2547</v>
      </c>
      <c r="T248" s="29" t="str">
        <f>IF(OR(O248="?",(U248="?")),"?",DATE(YEAR(U248),MONTH(U248)-(O248),DAY(U248)))</f>
        <v>?</v>
      </c>
      <c r="U248" s="29" t="str">
        <f>IF(R248&lt;250,DATE(YEAR(N248),MONTH(N248)+(R248),DAY(N248)),IF(R248="Nvt",DATE(YEAR(N248),MONTH(N248),DAY(N248)),"?"))</f>
        <v>?</v>
      </c>
      <c r="V248" s="1" t="s">
        <v>2548</v>
      </c>
      <c r="W248" s="5" t="s">
        <v>2587</v>
      </c>
      <c r="X248" s="2" t="s">
        <v>2586</v>
      </c>
      <c r="Y248" s="1" t="s">
        <v>145</v>
      </c>
      <c r="Z248" s="4" t="s">
        <v>2547</v>
      </c>
      <c r="AA248" s="2" t="s">
        <v>2550</v>
      </c>
      <c r="AB248" s="2" t="s">
        <v>1156</v>
      </c>
      <c r="AC248" s="2" t="s">
        <v>2547</v>
      </c>
      <c r="AD248" s="1" t="s">
        <v>1498</v>
      </c>
      <c r="AE248" s="2" t="s">
        <v>2588</v>
      </c>
      <c r="AF248" s="2"/>
      <c r="AG248" s="1" t="s">
        <v>3292</v>
      </c>
      <c r="AH248" s="2" t="s">
        <v>3708</v>
      </c>
      <c r="AI248" s="2" t="s">
        <v>2547</v>
      </c>
      <c r="AJ248" s="2"/>
      <c r="AK248" s="2"/>
      <c r="AL248" s="2"/>
      <c r="AM248" s="2"/>
    </row>
    <row r="249" spans="1:39" ht="12.75">
      <c r="A249" s="14" t="s">
        <v>898</v>
      </c>
      <c r="B249" s="27" t="s">
        <v>3135</v>
      </c>
      <c r="C249" s="14" t="s">
        <v>2520</v>
      </c>
      <c r="D249" s="2">
        <f>COUNTIF(C:C,C249)</f>
        <v>1</v>
      </c>
      <c r="E249" s="21" t="s">
        <v>3633</v>
      </c>
      <c r="F249" s="14" t="s">
        <v>1554</v>
      </c>
      <c r="G249" s="2" t="s">
        <v>114</v>
      </c>
      <c r="H249" s="17"/>
      <c r="I249" s="14"/>
      <c r="J249" s="5" t="s">
        <v>2546</v>
      </c>
      <c r="K249" s="31">
        <v>39617</v>
      </c>
      <c r="L249" s="31">
        <v>39995</v>
      </c>
      <c r="M249" s="17">
        <v>60</v>
      </c>
      <c r="N249" s="19" t="s">
        <v>1555</v>
      </c>
      <c r="O249" s="14">
        <v>3</v>
      </c>
      <c r="P249" s="31">
        <v>41729</v>
      </c>
      <c r="Q249" s="14" t="s">
        <v>2985</v>
      </c>
      <c r="R249" s="14">
        <v>12</v>
      </c>
      <c r="S249" s="14" t="s">
        <v>2547</v>
      </c>
      <c r="T249" s="31">
        <v>42094</v>
      </c>
      <c r="U249" s="14" t="s">
        <v>1556</v>
      </c>
      <c r="V249" s="5" t="s">
        <v>2548</v>
      </c>
      <c r="W249" s="16" t="s">
        <v>1557</v>
      </c>
      <c r="X249" s="14" t="s">
        <v>2637</v>
      </c>
      <c r="Y249" s="14" t="s">
        <v>1384</v>
      </c>
      <c r="Z249" s="18" t="s">
        <v>2547</v>
      </c>
      <c r="AA249" s="18" t="s">
        <v>2550</v>
      </c>
      <c r="AB249" s="14" t="s">
        <v>3920</v>
      </c>
      <c r="AC249" s="14" t="s">
        <v>2547</v>
      </c>
      <c r="AD249" s="14" t="s">
        <v>2547</v>
      </c>
      <c r="AE249" s="14" t="s">
        <v>3921</v>
      </c>
      <c r="AF249" s="2" t="s">
        <v>2985</v>
      </c>
      <c r="AG249" s="14" t="s">
        <v>3922</v>
      </c>
      <c r="AH249" s="14" t="s">
        <v>3923</v>
      </c>
      <c r="AI249" s="14" t="s">
        <v>2547</v>
      </c>
      <c r="AJ249" s="14"/>
      <c r="AK249" s="14"/>
      <c r="AL249" s="14"/>
      <c r="AM249" s="14"/>
    </row>
    <row r="250" spans="1:39" s="46" customFormat="1" ht="12.75">
      <c r="A250" s="5" t="s">
        <v>899</v>
      </c>
      <c r="B250" s="27" t="s">
        <v>3136</v>
      </c>
      <c r="C250" s="5" t="s">
        <v>2696</v>
      </c>
      <c r="D250" s="5"/>
      <c r="E250" s="30">
        <v>4136</v>
      </c>
      <c r="F250" s="5" t="s">
        <v>332</v>
      </c>
      <c r="G250" s="28" t="s">
        <v>116</v>
      </c>
      <c r="H250" s="28"/>
      <c r="I250" s="2"/>
      <c r="J250" s="5" t="s">
        <v>1776</v>
      </c>
      <c r="K250" s="3">
        <v>36719</v>
      </c>
      <c r="L250" s="3">
        <v>36719</v>
      </c>
      <c r="M250" s="28">
        <f>(YEAR(N250)-YEAR(L250))*12+MONTH(N250)-MONTH(L250)</f>
        <v>36</v>
      </c>
      <c r="N250" s="3">
        <v>37814</v>
      </c>
      <c r="O250" s="2">
        <v>2</v>
      </c>
      <c r="P250" s="29">
        <f>IF(OR(N250="?",(O250="?")),"?",DATE(YEAR(N250),MONTH(N250)-(O250),DAY(N250)))</f>
        <v>37753</v>
      </c>
      <c r="Q250" s="2" t="s">
        <v>2985</v>
      </c>
      <c r="R250" s="2">
        <v>36</v>
      </c>
      <c r="S250" s="2" t="s">
        <v>2547</v>
      </c>
      <c r="T250" s="29">
        <f>IF(OR(O250="?",(U250="?")),"?",DATE(YEAR(U250),MONTH(U250)-(O250),DAY(U250)))</f>
        <v>38849</v>
      </c>
      <c r="U250" s="29">
        <f>IF(R250&lt;250,DATE(YEAR(N250),MONTH(N250)+(R250),DAY(N250)),IF(R250="Nvt",DATE(YEAR(N250),MONTH(N250),DAY(N250)),"?"))</f>
        <v>38910</v>
      </c>
      <c r="V250" s="1" t="s">
        <v>2548</v>
      </c>
      <c r="W250" s="1" t="s">
        <v>333</v>
      </c>
      <c r="X250" s="2" t="s">
        <v>334</v>
      </c>
      <c r="Y250" s="1" t="s">
        <v>1779</v>
      </c>
      <c r="Z250" s="4" t="s">
        <v>2547</v>
      </c>
      <c r="AA250" s="2" t="s">
        <v>2550</v>
      </c>
      <c r="AB250" s="2" t="s">
        <v>1879</v>
      </c>
      <c r="AC250" s="2" t="s">
        <v>1718</v>
      </c>
      <c r="AD250" s="5" t="s">
        <v>2197</v>
      </c>
      <c r="AE250" s="2" t="s">
        <v>335</v>
      </c>
      <c r="AF250" s="2" t="s">
        <v>2985</v>
      </c>
      <c r="AG250" s="1" t="s">
        <v>1777</v>
      </c>
      <c r="AH250" s="2" t="s">
        <v>1719</v>
      </c>
      <c r="AI250" s="2" t="s">
        <v>2547</v>
      </c>
      <c r="AJ250" s="2"/>
      <c r="AK250" s="2"/>
      <c r="AL250" s="2"/>
      <c r="AM250" s="2"/>
    </row>
    <row r="251" spans="1:39" s="46" customFormat="1" ht="12.75">
      <c r="A251" s="15" t="s">
        <v>80</v>
      </c>
      <c r="B251" s="27"/>
      <c r="C251" s="5"/>
      <c r="D251" s="5"/>
      <c r="E251" s="30"/>
      <c r="F251" s="5"/>
      <c r="G251" s="28"/>
      <c r="H251" s="28"/>
      <c r="I251" s="2"/>
      <c r="J251" s="15"/>
      <c r="K251" s="3"/>
      <c r="L251" s="3"/>
      <c r="M251" s="28"/>
      <c r="N251" s="3"/>
      <c r="O251" s="2"/>
      <c r="P251" s="29"/>
      <c r="Q251" s="2"/>
      <c r="R251" s="2"/>
      <c r="S251" s="2"/>
      <c r="T251" s="29"/>
      <c r="U251" s="29"/>
      <c r="V251" s="1"/>
      <c r="W251" s="1"/>
      <c r="X251" s="2"/>
      <c r="Y251" s="1"/>
      <c r="Z251" s="4"/>
      <c r="AA251" s="2"/>
      <c r="AB251" s="2"/>
      <c r="AC251" s="2"/>
      <c r="AD251" s="5"/>
      <c r="AE251" s="2"/>
      <c r="AF251" s="2"/>
      <c r="AG251" s="1"/>
      <c r="AH251" s="2"/>
      <c r="AI251" s="2"/>
      <c r="AJ251" s="2"/>
      <c r="AK251" s="2"/>
      <c r="AL251" s="2"/>
      <c r="AM251" s="2"/>
    </row>
    <row r="252" spans="1:39" s="46" customFormat="1" ht="12.75" outlineLevel="1">
      <c r="A252" s="5" t="s">
        <v>898</v>
      </c>
      <c r="B252" s="27" t="s">
        <v>3137</v>
      </c>
      <c r="C252" s="2" t="s">
        <v>253</v>
      </c>
      <c r="D252" s="2">
        <f>COUNTIF(C:C,C252)</f>
        <v>1</v>
      </c>
      <c r="E252" s="30" t="s">
        <v>3634</v>
      </c>
      <c r="F252" s="5" t="s">
        <v>1885</v>
      </c>
      <c r="G252" s="28" t="s">
        <v>116</v>
      </c>
      <c r="H252" s="28"/>
      <c r="I252" s="2"/>
      <c r="J252" s="5" t="s">
        <v>140</v>
      </c>
      <c r="K252" s="2" t="s">
        <v>2547</v>
      </c>
      <c r="L252" s="2" t="s">
        <v>2547</v>
      </c>
      <c r="M252" s="28" t="s">
        <v>2547</v>
      </c>
      <c r="N252" s="2" t="s">
        <v>2547</v>
      </c>
      <c r="O252" s="2" t="s">
        <v>2547</v>
      </c>
      <c r="P252" s="29" t="str">
        <f>IF(OR(N252="?",(O252="?")),"?",DATE(YEAR(N252),MONTH(N252)-(O252),DAY(N252)))</f>
        <v>?</v>
      </c>
      <c r="Q252" s="2" t="s">
        <v>2547</v>
      </c>
      <c r="R252" s="2" t="s">
        <v>2547</v>
      </c>
      <c r="S252" s="2" t="s">
        <v>2547</v>
      </c>
      <c r="T252" s="29" t="str">
        <f>IF(OR(O252="?",(U252="?")),"?",DATE(YEAR(U252),MONTH(U252)-(O252),DAY(U252)))</f>
        <v>?</v>
      </c>
      <c r="U252" s="29" t="str">
        <f aca="true" t="shared" si="26" ref="U252:U260">IF(R252&lt;250,DATE(YEAR(N252),MONTH(N252)+(R252),DAY(N252)),IF(R252="Nvt",DATE(YEAR(N252),MONTH(N252),DAY(N252)),"?"))</f>
        <v>?</v>
      </c>
      <c r="V252" s="1" t="s">
        <v>2548</v>
      </c>
      <c r="W252" s="5" t="s">
        <v>3730</v>
      </c>
      <c r="X252" s="2" t="s">
        <v>3394</v>
      </c>
      <c r="Y252" s="1" t="s">
        <v>2553</v>
      </c>
      <c r="Z252" s="4" t="s">
        <v>2547</v>
      </c>
      <c r="AA252" s="2" t="s">
        <v>2550</v>
      </c>
      <c r="AB252" s="2" t="s">
        <v>1079</v>
      </c>
      <c r="AC252" s="2" t="s">
        <v>840</v>
      </c>
      <c r="AD252" s="5" t="s">
        <v>2547</v>
      </c>
      <c r="AE252" s="2" t="s">
        <v>2309</v>
      </c>
      <c r="AF252" s="2" t="s">
        <v>2985</v>
      </c>
      <c r="AG252" s="1" t="s">
        <v>1786</v>
      </c>
      <c r="AH252" s="2" t="s">
        <v>3708</v>
      </c>
      <c r="AI252" s="2" t="s">
        <v>2547</v>
      </c>
      <c r="AJ252" s="2"/>
      <c r="AK252" s="2"/>
      <c r="AL252" s="2"/>
      <c r="AM252" s="2"/>
    </row>
    <row r="253" spans="1:39" s="43" customFormat="1" ht="12.75" outlineLevel="1">
      <c r="A253" s="5" t="s">
        <v>898</v>
      </c>
      <c r="B253" s="27" t="s">
        <v>3138</v>
      </c>
      <c r="C253" s="2" t="s">
        <v>257</v>
      </c>
      <c r="D253" s="2">
        <f>COUNTIF(C:C,C253)</f>
        <v>1</v>
      </c>
      <c r="E253" s="30" t="s">
        <v>3635</v>
      </c>
      <c r="F253" s="5" t="s">
        <v>389</v>
      </c>
      <c r="G253" s="28" t="s">
        <v>116</v>
      </c>
      <c r="H253" s="28"/>
      <c r="I253" s="2"/>
      <c r="J253" s="5" t="s">
        <v>1785</v>
      </c>
      <c r="K253" s="3">
        <v>37952</v>
      </c>
      <c r="L253" s="3">
        <v>37924</v>
      </c>
      <c r="M253" s="5">
        <v>84</v>
      </c>
      <c r="N253" s="3">
        <v>37923</v>
      </c>
      <c r="O253" s="2" t="s">
        <v>2547</v>
      </c>
      <c r="P253" s="29" t="str">
        <f>IF(OR(N253="?",(O253="?")),"?",DATE(YEAR(N253),MONTH(N253)-(O253),DAY(N253)))</f>
        <v>?</v>
      </c>
      <c r="Q253" s="2" t="s">
        <v>2547</v>
      </c>
      <c r="R253" s="2" t="s">
        <v>2547</v>
      </c>
      <c r="S253" s="2" t="s">
        <v>2547</v>
      </c>
      <c r="T253" s="29" t="str">
        <f>IF(OR(O253="?",(U253="?")),"?",DATE(YEAR(U253),MONTH(U253)-(O253),DAY(U253)))</f>
        <v>?</v>
      </c>
      <c r="U253" s="29" t="str">
        <f t="shared" si="26"/>
        <v>?</v>
      </c>
      <c r="V253" s="1" t="s">
        <v>2548</v>
      </c>
      <c r="W253" s="5" t="s">
        <v>3730</v>
      </c>
      <c r="X253" s="2" t="s">
        <v>362</v>
      </c>
      <c r="Y253" s="1" t="s">
        <v>2553</v>
      </c>
      <c r="Z253" s="4">
        <v>474.11</v>
      </c>
      <c r="AA253" s="2" t="s">
        <v>2550</v>
      </c>
      <c r="AB253" s="2" t="s">
        <v>1079</v>
      </c>
      <c r="AC253" s="2" t="s">
        <v>840</v>
      </c>
      <c r="AD253" s="1" t="s">
        <v>1503</v>
      </c>
      <c r="AE253" s="2" t="s">
        <v>2313</v>
      </c>
      <c r="AF253" s="2" t="s">
        <v>2985</v>
      </c>
      <c r="AG253" s="1" t="s">
        <v>1786</v>
      </c>
      <c r="AH253" s="2" t="s">
        <v>3708</v>
      </c>
      <c r="AI253" s="2" t="s">
        <v>2547</v>
      </c>
      <c r="AJ253" s="2"/>
      <c r="AK253" s="2"/>
      <c r="AL253" s="2"/>
      <c r="AM253" s="2"/>
    </row>
    <row r="254" spans="1:39" s="43" customFormat="1" ht="12.75" outlineLevel="1">
      <c r="A254" s="5" t="s">
        <v>898</v>
      </c>
      <c r="B254" s="27" t="s">
        <v>3139</v>
      </c>
      <c r="C254" s="2" t="s">
        <v>2830</v>
      </c>
      <c r="D254" s="2">
        <f>COUNTIF(C:C,C254)</f>
        <v>1</v>
      </c>
      <c r="E254" s="30" t="s">
        <v>3636</v>
      </c>
      <c r="F254" s="5" t="s">
        <v>3732</v>
      </c>
      <c r="G254" s="28" t="s">
        <v>116</v>
      </c>
      <c r="H254" s="28"/>
      <c r="I254" s="2"/>
      <c r="J254" s="5" t="s">
        <v>1785</v>
      </c>
      <c r="K254" s="3">
        <v>37651</v>
      </c>
      <c r="L254" s="3">
        <v>37651</v>
      </c>
      <c r="M254" s="5">
        <v>84</v>
      </c>
      <c r="N254" s="3">
        <v>40208</v>
      </c>
      <c r="O254" s="2" t="s">
        <v>3708</v>
      </c>
      <c r="P254" s="29" t="s">
        <v>3708</v>
      </c>
      <c r="Q254" s="2" t="s">
        <v>2547</v>
      </c>
      <c r="R254" s="5" t="s">
        <v>2547</v>
      </c>
      <c r="S254" s="2" t="s">
        <v>2547</v>
      </c>
      <c r="T254" s="29" t="s">
        <v>3708</v>
      </c>
      <c r="U254" s="29" t="str">
        <f t="shared" si="26"/>
        <v>?</v>
      </c>
      <c r="V254" s="1" t="s">
        <v>2548</v>
      </c>
      <c r="W254" s="5" t="s">
        <v>3730</v>
      </c>
      <c r="X254" s="2" t="s">
        <v>3731</v>
      </c>
      <c r="Y254" s="1" t="s">
        <v>1778</v>
      </c>
      <c r="Z254" s="4">
        <v>380</v>
      </c>
      <c r="AA254" s="2" t="s">
        <v>2550</v>
      </c>
      <c r="AB254" s="2" t="s">
        <v>3733</v>
      </c>
      <c r="AC254" s="2" t="s">
        <v>3734</v>
      </c>
      <c r="AD254" s="5" t="s">
        <v>2201</v>
      </c>
      <c r="AE254" s="2" t="s">
        <v>2004</v>
      </c>
      <c r="AF254" s="2" t="s">
        <v>2985</v>
      </c>
      <c r="AG254" s="1" t="s">
        <v>1786</v>
      </c>
      <c r="AH254" s="2" t="s">
        <v>3708</v>
      </c>
      <c r="AI254" s="2" t="s">
        <v>2547</v>
      </c>
      <c r="AJ254" s="2"/>
      <c r="AK254" s="2"/>
      <c r="AL254" s="2"/>
      <c r="AM254" s="2"/>
    </row>
    <row r="255" spans="1:39" s="43" customFormat="1" ht="12.75" outlineLevel="1">
      <c r="A255" s="5" t="s">
        <v>898</v>
      </c>
      <c r="B255" s="27" t="s">
        <v>3140</v>
      </c>
      <c r="C255" s="2" t="s">
        <v>3257</v>
      </c>
      <c r="D255" s="2">
        <f>COUNTIF(C:C,C255)</f>
        <v>1</v>
      </c>
      <c r="E255" s="30" t="s">
        <v>3553</v>
      </c>
      <c r="F255" s="5" t="s">
        <v>829</v>
      </c>
      <c r="G255" s="28" t="s">
        <v>116</v>
      </c>
      <c r="H255" s="28"/>
      <c r="I255" s="2"/>
      <c r="J255" s="5" t="s">
        <v>1785</v>
      </c>
      <c r="K255" s="3">
        <v>38139</v>
      </c>
      <c r="L255" s="3">
        <v>38119</v>
      </c>
      <c r="M255" s="5">
        <v>84</v>
      </c>
      <c r="N255" s="3">
        <v>40675</v>
      </c>
      <c r="O255" s="2" t="s">
        <v>2547</v>
      </c>
      <c r="P255" s="29" t="str">
        <f aca="true" t="shared" si="27" ref="P255:P260">IF(OR(N255="?",(O255="?")),"?",DATE(YEAR(N255),MONTH(N255)-(O255),DAY(N255)))</f>
        <v>?</v>
      </c>
      <c r="Q255" s="2"/>
      <c r="R255" s="1">
        <v>0</v>
      </c>
      <c r="S255" s="2" t="s">
        <v>2547</v>
      </c>
      <c r="T255" s="29" t="str">
        <f aca="true" t="shared" si="28" ref="T255:T260">IF(OR(O255="?",(U255="?")),"?",DATE(YEAR(U255),MONTH(U255)-(O255),DAY(U255)))</f>
        <v>?</v>
      </c>
      <c r="U255" s="29">
        <f t="shared" si="26"/>
        <v>40675</v>
      </c>
      <c r="V255" s="1" t="s">
        <v>2548</v>
      </c>
      <c r="W255" s="5" t="s">
        <v>3730</v>
      </c>
      <c r="X255" s="2" t="s">
        <v>362</v>
      </c>
      <c r="Y255" s="1" t="s">
        <v>2553</v>
      </c>
      <c r="Z255" s="4">
        <v>402</v>
      </c>
      <c r="AA255" s="2" t="s">
        <v>2550</v>
      </c>
      <c r="AB255" s="2" t="s">
        <v>320</v>
      </c>
      <c r="AC255" s="2" t="s">
        <v>840</v>
      </c>
      <c r="AD255" s="5" t="s">
        <v>2198</v>
      </c>
      <c r="AE255" s="2" t="s">
        <v>2306</v>
      </c>
      <c r="AF255" s="2" t="s">
        <v>2985</v>
      </c>
      <c r="AG255" s="1" t="s">
        <v>1786</v>
      </c>
      <c r="AH255" s="2" t="s">
        <v>3708</v>
      </c>
      <c r="AI255" s="2" t="s">
        <v>2547</v>
      </c>
      <c r="AJ255" s="2"/>
      <c r="AK255" s="2"/>
      <c r="AL255" s="2"/>
      <c r="AM255" s="2"/>
    </row>
    <row r="256" spans="1:39" s="43" customFormat="1" ht="12.75" outlineLevel="1">
      <c r="A256" s="5" t="s">
        <v>898</v>
      </c>
      <c r="B256" s="27" t="s">
        <v>3141</v>
      </c>
      <c r="C256" s="2" t="s">
        <v>260</v>
      </c>
      <c r="D256" s="2">
        <f>COUNTIF(C:C,C256)</f>
        <v>1</v>
      </c>
      <c r="E256" s="30" t="s">
        <v>3554</v>
      </c>
      <c r="F256" s="5" t="s">
        <v>1413</v>
      </c>
      <c r="G256" s="28" t="s">
        <v>116</v>
      </c>
      <c r="H256" s="28"/>
      <c r="I256" s="2"/>
      <c r="J256" s="5" t="s">
        <v>1785</v>
      </c>
      <c r="K256" s="3">
        <v>38139</v>
      </c>
      <c r="L256" s="3">
        <v>38119</v>
      </c>
      <c r="M256" s="5">
        <v>84</v>
      </c>
      <c r="N256" s="3">
        <v>40674</v>
      </c>
      <c r="O256" s="2" t="s">
        <v>2547</v>
      </c>
      <c r="P256" s="29" t="str">
        <f t="shared" si="27"/>
        <v>?</v>
      </c>
      <c r="Q256" s="2" t="s">
        <v>2547</v>
      </c>
      <c r="R256" s="2" t="s">
        <v>2547</v>
      </c>
      <c r="S256" s="2" t="s">
        <v>2547</v>
      </c>
      <c r="T256" s="29" t="str">
        <f t="shared" si="28"/>
        <v>?</v>
      </c>
      <c r="U256" s="29" t="str">
        <f t="shared" si="26"/>
        <v>?</v>
      </c>
      <c r="V256" s="1" t="s">
        <v>2548</v>
      </c>
      <c r="W256" s="5" t="s">
        <v>3730</v>
      </c>
      <c r="X256" s="2" t="s">
        <v>362</v>
      </c>
      <c r="Y256" s="1" t="s">
        <v>2553</v>
      </c>
      <c r="Z256" s="4">
        <v>402</v>
      </c>
      <c r="AA256" s="2" t="s">
        <v>2550</v>
      </c>
      <c r="AB256" s="2" t="s">
        <v>1079</v>
      </c>
      <c r="AC256" s="2" t="s">
        <v>840</v>
      </c>
      <c r="AD256" s="2" t="s">
        <v>2198</v>
      </c>
      <c r="AE256" s="2" t="s">
        <v>2316</v>
      </c>
      <c r="AF256" s="2" t="s">
        <v>2985</v>
      </c>
      <c r="AG256" s="1" t="s">
        <v>1786</v>
      </c>
      <c r="AH256" s="2" t="s">
        <v>3708</v>
      </c>
      <c r="AI256" s="2" t="s">
        <v>2547</v>
      </c>
      <c r="AJ256" s="2"/>
      <c r="AK256" s="2"/>
      <c r="AL256" s="2"/>
      <c r="AM256" s="2"/>
    </row>
    <row r="257" spans="1:39" s="43" customFormat="1" ht="12.75" outlineLevel="1">
      <c r="A257" s="5" t="s">
        <v>898</v>
      </c>
      <c r="B257" s="27" t="s">
        <v>3142</v>
      </c>
      <c r="C257" s="2" t="s">
        <v>261</v>
      </c>
      <c r="D257" s="2">
        <f>COUNTIF(C:C,C257)</f>
        <v>1</v>
      </c>
      <c r="E257" s="30" t="s">
        <v>3555</v>
      </c>
      <c r="F257" s="5" t="s">
        <v>1414</v>
      </c>
      <c r="G257" s="28" t="s">
        <v>116</v>
      </c>
      <c r="H257" s="28"/>
      <c r="I257" s="2"/>
      <c r="J257" s="5" t="s">
        <v>1785</v>
      </c>
      <c r="K257" s="3">
        <v>38139</v>
      </c>
      <c r="L257" s="3">
        <v>38119</v>
      </c>
      <c r="M257" s="5">
        <v>84</v>
      </c>
      <c r="N257" s="3">
        <v>40674</v>
      </c>
      <c r="O257" s="2" t="s">
        <v>2547</v>
      </c>
      <c r="P257" s="29" t="str">
        <f t="shared" si="27"/>
        <v>?</v>
      </c>
      <c r="Q257" s="2" t="s">
        <v>2547</v>
      </c>
      <c r="R257" s="2" t="s">
        <v>2547</v>
      </c>
      <c r="S257" s="2" t="s">
        <v>2547</v>
      </c>
      <c r="T257" s="29" t="str">
        <f t="shared" si="28"/>
        <v>?</v>
      </c>
      <c r="U257" s="29" t="str">
        <f t="shared" si="26"/>
        <v>?</v>
      </c>
      <c r="V257" s="1" t="s">
        <v>2548</v>
      </c>
      <c r="W257" s="5" t="s">
        <v>3730</v>
      </c>
      <c r="X257" s="2" t="s">
        <v>362</v>
      </c>
      <c r="Y257" s="1" t="s">
        <v>2553</v>
      </c>
      <c r="Z257" s="4">
        <v>402</v>
      </c>
      <c r="AA257" s="2" t="s">
        <v>2550</v>
      </c>
      <c r="AB257" s="2" t="s">
        <v>1079</v>
      </c>
      <c r="AC257" s="2" t="s">
        <v>840</v>
      </c>
      <c r="AD257" s="2" t="s">
        <v>2198</v>
      </c>
      <c r="AE257" s="2" t="s">
        <v>2317</v>
      </c>
      <c r="AF257" s="2" t="s">
        <v>2985</v>
      </c>
      <c r="AG257" s="1" t="s">
        <v>1786</v>
      </c>
      <c r="AH257" s="2" t="s">
        <v>3708</v>
      </c>
      <c r="AI257" s="2" t="s">
        <v>2547</v>
      </c>
      <c r="AJ257" s="2"/>
      <c r="AK257" s="2"/>
      <c r="AL257" s="2"/>
      <c r="AM257" s="2"/>
    </row>
    <row r="258" spans="1:39" s="43" customFormat="1" ht="12.75" outlineLevel="1">
      <c r="A258" s="5" t="s">
        <v>898</v>
      </c>
      <c r="B258" s="27" t="s">
        <v>3143</v>
      </c>
      <c r="C258" s="2" t="s">
        <v>262</v>
      </c>
      <c r="D258" s="2">
        <f>COUNTIF(C:C,C258)</f>
        <v>1</v>
      </c>
      <c r="E258" s="30" t="s">
        <v>3556</v>
      </c>
      <c r="F258" s="5" t="s">
        <v>1886</v>
      </c>
      <c r="G258" s="28" t="s">
        <v>116</v>
      </c>
      <c r="H258" s="28"/>
      <c r="I258" s="2"/>
      <c r="J258" s="5" t="s">
        <v>1785</v>
      </c>
      <c r="K258" s="3">
        <v>38139</v>
      </c>
      <c r="L258" s="3">
        <v>38119</v>
      </c>
      <c r="M258" s="5">
        <v>84</v>
      </c>
      <c r="N258" s="3">
        <v>40674</v>
      </c>
      <c r="O258" s="2" t="s">
        <v>2547</v>
      </c>
      <c r="P258" s="29" t="str">
        <f t="shared" si="27"/>
        <v>?</v>
      </c>
      <c r="Q258" s="2" t="s">
        <v>2547</v>
      </c>
      <c r="R258" s="2" t="s">
        <v>2547</v>
      </c>
      <c r="S258" s="2" t="s">
        <v>2547</v>
      </c>
      <c r="T258" s="29" t="str">
        <f t="shared" si="28"/>
        <v>?</v>
      </c>
      <c r="U258" s="29" t="str">
        <f t="shared" si="26"/>
        <v>?</v>
      </c>
      <c r="V258" s="1" t="s">
        <v>2548</v>
      </c>
      <c r="W258" s="5" t="s">
        <v>3730</v>
      </c>
      <c r="X258" s="2" t="s">
        <v>362</v>
      </c>
      <c r="Y258" s="1" t="s">
        <v>2553</v>
      </c>
      <c r="Z258" s="4">
        <v>402</v>
      </c>
      <c r="AA258" s="2" t="s">
        <v>2550</v>
      </c>
      <c r="AB258" s="2" t="s">
        <v>1079</v>
      </c>
      <c r="AC258" s="2" t="s">
        <v>840</v>
      </c>
      <c r="AD258" s="2" t="s">
        <v>2198</v>
      </c>
      <c r="AE258" s="2" t="s">
        <v>2318</v>
      </c>
      <c r="AF258" s="2" t="s">
        <v>2985</v>
      </c>
      <c r="AG258" s="1" t="s">
        <v>1786</v>
      </c>
      <c r="AH258" s="2" t="s">
        <v>3708</v>
      </c>
      <c r="AI258" s="2" t="s">
        <v>2547</v>
      </c>
      <c r="AJ258" s="2"/>
      <c r="AK258" s="2"/>
      <c r="AL258" s="2"/>
      <c r="AM258" s="2"/>
    </row>
    <row r="259" spans="1:39" s="43" customFormat="1" ht="12.75" outlineLevel="1">
      <c r="A259" s="5" t="s">
        <v>898</v>
      </c>
      <c r="B259" s="27" t="s">
        <v>3144</v>
      </c>
      <c r="C259" s="2" t="s">
        <v>244</v>
      </c>
      <c r="D259" s="2">
        <f>COUNTIF(C:C,C259)</f>
        <v>1</v>
      </c>
      <c r="E259" s="30" t="s">
        <v>1077</v>
      </c>
      <c r="F259" s="5" t="s">
        <v>1077</v>
      </c>
      <c r="G259" s="28" t="s">
        <v>116</v>
      </c>
      <c r="H259" s="28"/>
      <c r="I259" s="2"/>
      <c r="J259" s="5" t="s">
        <v>1785</v>
      </c>
      <c r="K259" s="3">
        <v>38173</v>
      </c>
      <c r="L259" s="3">
        <v>38160</v>
      </c>
      <c r="M259" s="5">
        <v>84</v>
      </c>
      <c r="N259" s="3">
        <v>40715</v>
      </c>
      <c r="O259" s="2" t="s">
        <v>2547</v>
      </c>
      <c r="P259" s="29" t="str">
        <f t="shared" si="27"/>
        <v>?</v>
      </c>
      <c r="Q259" s="2" t="s">
        <v>2547</v>
      </c>
      <c r="R259" s="5" t="s">
        <v>2547</v>
      </c>
      <c r="S259" s="2" t="s">
        <v>2547</v>
      </c>
      <c r="T259" s="29" t="str">
        <f t="shared" si="28"/>
        <v>?</v>
      </c>
      <c r="U259" s="29" t="str">
        <f t="shared" si="26"/>
        <v>?</v>
      </c>
      <c r="V259" s="1" t="s">
        <v>2548</v>
      </c>
      <c r="W259" s="5" t="s">
        <v>3730</v>
      </c>
      <c r="X259" s="2" t="s">
        <v>1078</v>
      </c>
      <c r="Y259" s="1" t="s">
        <v>2553</v>
      </c>
      <c r="Z259" s="4">
        <v>402</v>
      </c>
      <c r="AA259" s="2" t="s">
        <v>2550</v>
      </c>
      <c r="AB259" s="2" t="s">
        <v>1079</v>
      </c>
      <c r="AC259" s="2" t="s">
        <v>840</v>
      </c>
      <c r="AD259" s="5" t="s">
        <v>1343</v>
      </c>
      <c r="AE259" s="2" t="s">
        <v>2307</v>
      </c>
      <c r="AF259" s="2" t="s">
        <v>2985</v>
      </c>
      <c r="AG259" s="1" t="s">
        <v>1786</v>
      </c>
      <c r="AH259" s="2" t="s">
        <v>3708</v>
      </c>
      <c r="AI259" s="2" t="s">
        <v>2547</v>
      </c>
      <c r="AJ259" s="2"/>
      <c r="AK259" s="2"/>
      <c r="AL259" s="2"/>
      <c r="AM259" s="2"/>
    </row>
    <row r="260" spans="1:39" s="43" customFormat="1" ht="12.75" outlineLevel="1">
      <c r="A260" s="5" t="s">
        <v>898</v>
      </c>
      <c r="B260" s="27" t="s">
        <v>3145</v>
      </c>
      <c r="C260" s="2" t="s">
        <v>601</v>
      </c>
      <c r="D260" s="2">
        <f>COUNTIF(C:C,C260)</f>
        <v>1</v>
      </c>
      <c r="E260" s="30" t="s">
        <v>742</v>
      </c>
      <c r="F260" s="5" t="s">
        <v>742</v>
      </c>
      <c r="G260" s="28" t="s">
        <v>116</v>
      </c>
      <c r="H260" s="28"/>
      <c r="I260" s="2"/>
      <c r="J260" s="5" t="s">
        <v>1785</v>
      </c>
      <c r="K260" s="3">
        <v>38621</v>
      </c>
      <c r="L260" s="3">
        <v>38635</v>
      </c>
      <c r="M260" s="5">
        <v>84</v>
      </c>
      <c r="N260" s="3">
        <v>41191</v>
      </c>
      <c r="O260" s="1">
        <v>0</v>
      </c>
      <c r="P260" s="29">
        <f t="shared" si="27"/>
        <v>41191</v>
      </c>
      <c r="Q260" s="2" t="s">
        <v>2547</v>
      </c>
      <c r="R260" s="5" t="s">
        <v>2547</v>
      </c>
      <c r="S260" s="2" t="s">
        <v>2547</v>
      </c>
      <c r="T260" s="29" t="str">
        <f t="shared" si="28"/>
        <v>?</v>
      </c>
      <c r="U260" s="29" t="str">
        <f t="shared" si="26"/>
        <v>?</v>
      </c>
      <c r="V260" s="1" t="s">
        <v>2548</v>
      </c>
      <c r="W260" s="5" t="s">
        <v>3730</v>
      </c>
      <c r="X260" s="2" t="s">
        <v>3394</v>
      </c>
      <c r="Y260" s="1" t="s">
        <v>2553</v>
      </c>
      <c r="Z260" s="4">
        <v>410</v>
      </c>
      <c r="AA260" s="2" t="s">
        <v>2550</v>
      </c>
      <c r="AB260" s="2" t="s">
        <v>1205</v>
      </c>
      <c r="AC260" s="2" t="s">
        <v>840</v>
      </c>
      <c r="AD260" s="5" t="s">
        <v>1345</v>
      </c>
      <c r="AE260" s="2" t="s">
        <v>2270</v>
      </c>
      <c r="AF260" s="2" t="s">
        <v>2985</v>
      </c>
      <c r="AG260" s="1" t="s">
        <v>1786</v>
      </c>
      <c r="AH260" s="2" t="s">
        <v>3708</v>
      </c>
      <c r="AI260" s="2" t="s">
        <v>2547</v>
      </c>
      <c r="AJ260" s="2"/>
      <c r="AK260" s="2"/>
      <c r="AL260" s="2"/>
      <c r="AM260" s="2"/>
    </row>
    <row r="261" spans="1:39" ht="12.75" outlineLevel="1">
      <c r="A261" s="5" t="s">
        <v>898</v>
      </c>
      <c r="B261" s="27" t="s">
        <v>3146</v>
      </c>
      <c r="C261" s="2" t="s">
        <v>603</v>
      </c>
      <c r="D261" s="2">
        <f>COUNTIF(C:C,C261)</f>
        <v>1</v>
      </c>
      <c r="E261" s="30" t="s">
        <v>1132</v>
      </c>
      <c r="F261" s="5" t="s">
        <v>1132</v>
      </c>
      <c r="G261" s="28" t="s">
        <v>116</v>
      </c>
      <c r="H261" s="28"/>
      <c r="I261" s="2"/>
      <c r="J261" s="5" t="s">
        <v>1225</v>
      </c>
      <c r="K261" s="2" t="s">
        <v>3708</v>
      </c>
      <c r="L261" s="2" t="s">
        <v>3708</v>
      </c>
      <c r="M261" s="2" t="s">
        <v>3708</v>
      </c>
      <c r="N261" s="2" t="s">
        <v>3708</v>
      </c>
      <c r="O261" s="2" t="s">
        <v>3708</v>
      </c>
      <c r="P261" s="2" t="s">
        <v>3708</v>
      </c>
      <c r="Q261" s="2" t="s">
        <v>3708</v>
      </c>
      <c r="R261" s="2" t="s">
        <v>3708</v>
      </c>
      <c r="S261" s="2" t="s">
        <v>3708</v>
      </c>
      <c r="T261" s="2" t="s">
        <v>3708</v>
      </c>
      <c r="U261" s="2" t="s">
        <v>3708</v>
      </c>
      <c r="V261" s="2" t="s">
        <v>3708</v>
      </c>
      <c r="W261" s="5" t="s">
        <v>3730</v>
      </c>
      <c r="X261" s="2" t="s">
        <v>1133</v>
      </c>
      <c r="Y261" s="2" t="s">
        <v>1134</v>
      </c>
      <c r="Z261" s="4">
        <v>0</v>
      </c>
      <c r="AA261" s="2" t="s">
        <v>2550</v>
      </c>
      <c r="AB261" s="2" t="s">
        <v>1135</v>
      </c>
      <c r="AC261" s="2" t="s">
        <v>2547</v>
      </c>
      <c r="AD261" s="5" t="s">
        <v>2199</v>
      </c>
      <c r="AE261" s="2" t="s">
        <v>1136</v>
      </c>
      <c r="AF261" s="14" t="s">
        <v>785</v>
      </c>
      <c r="AG261" s="1" t="s">
        <v>1388</v>
      </c>
      <c r="AH261" s="2" t="s">
        <v>3708</v>
      </c>
      <c r="AI261" s="2" t="s">
        <v>2547</v>
      </c>
      <c r="AJ261" s="2"/>
      <c r="AK261" s="2"/>
      <c r="AL261" s="2"/>
      <c r="AM261" s="2"/>
    </row>
    <row r="262" spans="1:39" ht="12.75" outlineLevel="1">
      <c r="A262" s="5" t="s">
        <v>898</v>
      </c>
      <c r="B262" s="27" t="s">
        <v>3147</v>
      </c>
      <c r="C262" s="2" t="s">
        <v>3256</v>
      </c>
      <c r="D262" s="2">
        <f>COUNTIF(C:C,C262)</f>
        <v>1</v>
      </c>
      <c r="E262" s="30" t="s">
        <v>3557</v>
      </c>
      <c r="F262" s="5" t="s">
        <v>828</v>
      </c>
      <c r="G262" s="28" t="s">
        <v>116</v>
      </c>
      <c r="H262" s="28"/>
      <c r="I262" s="2"/>
      <c r="J262" s="5" t="s">
        <v>1785</v>
      </c>
      <c r="K262" s="3">
        <v>38117</v>
      </c>
      <c r="L262" s="3">
        <v>38098</v>
      </c>
      <c r="M262" s="5">
        <v>84</v>
      </c>
      <c r="N262" s="3">
        <v>40654</v>
      </c>
      <c r="O262" s="2" t="s">
        <v>3708</v>
      </c>
      <c r="P262" s="2" t="s">
        <v>3708</v>
      </c>
      <c r="Q262" s="2" t="s">
        <v>3708</v>
      </c>
      <c r="R262" s="2" t="s">
        <v>3708</v>
      </c>
      <c r="S262" s="2" t="s">
        <v>2547</v>
      </c>
      <c r="T262" s="2" t="s">
        <v>3708</v>
      </c>
      <c r="U262" s="29">
        <f aca="true" t="shared" si="29" ref="U262:U277">IF(R262&lt;250,DATE(YEAR(N262),MONTH(N262)+(R262),DAY(N262)),IF(R262="Nvt",DATE(YEAR(N262),MONTH(N262),DAY(N262)),"?"))</f>
        <v>40654</v>
      </c>
      <c r="V262" s="1" t="s">
        <v>2548</v>
      </c>
      <c r="W262" s="5" t="s">
        <v>3730</v>
      </c>
      <c r="X262" s="2" t="s">
        <v>362</v>
      </c>
      <c r="Y262" s="1" t="s">
        <v>2553</v>
      </c>
      <c r="Z262" s="4">
        <v>402</v>
      </c>
      <c r="AA262" s="2" t="s">
        <v>2550</v>
      </c>
      <c r="AB262" s="2" t="s">
        <v>320</v>
      </c>
      <c r="AC262" s="2" t="s">
        <v>840</v>
      </c>
      <c r="AD262" s="5" t="s">
        <v>2197</v>
      </c>
      <c r="AE262" s="2" t="s">
        <v>2010</v>
      </c>
      <c r="AF262" s="2" t="s">
        <v>2985</v>
      </c>
      <c r="AG262" s="1" t="s">
        <v>1786</v>
      </c>
      <c r="AH262" s="2" t="s">
        <v>3708</v>
      </c>
      <c r="AI262" s="2" t="s">
        <v>2547</v>
      </c>
      <c r="AJ262" s="2"/>
      <c r="AK262" s="2"/>
      <c r="AL262" s="2"/>
      <c r="AM262" s="2"/>
    </row>
    <row r="263" spans="1:39" s="43" customFormat="1" ht="12.75" outlineLevel="1">
      <c r="A263" s="5" t="s">
        <v>898</v>
      </c>
      <c r="B263" s="27" t="s">
        <v>3148</v>
      </c>
      <c r="C263" s="2" t="s">
        <v>1764</v>
      </c>
      <c r="D263" s="2">
        <f>COUNTIF(C:C,C263)</f>
        <v>1</v>
      </c>
      <c r="E263" s="30" t="s">
        <v>3558</v>
      </c>
      <c r="F263" s="5" t="s">
        <v>484</v>
      </c>
      <c r="G263" s="28" t="s">
        <v>116</v>
      </c>
      <c r="H263" s="28"/>
      <c r="I263" s="2"/>
      <c r="J263" s="5" t="s">
        <v>1785</v>
      </c>
      <c r="K263" s="3">
        <v>37893</v>
      </c>
      <c r="L263" s="3">
        <v>37875</v>
      </c>
      <c r="M263" s="5">
        <v>84</v>
      </c>
      <c r="N263" s="3">
        <v>40433</v>
      </c>
      <c r="O263" s="2" t="s">
        <v>3708</v>
      </c>
      <c r="P263" s="29" t="s">
        <v>3708</v>
      </c>
      <c r="Q263" s="2" t="s">
        <v>3708</v>
      </c>
      <c r="R263" s="5" t="s">
        <v>3708</v>
      </c>
      <c r="S263" s="2" t="s">
        <v>2547</v>
      </c>
      <c r="T263" s="29" t="s">
        <v>3708</v>
      </c>
      <c r="U263" s="29">
        <f t="shared" si="29"/>
        <v>40433</v>
      </c>
      <c r="V263" s="1" t="s">
        <v>2548</v>
      </c>
      <c r="W263" s="5" t="s">
        <v>3730</v>
      </c>
      <c r="X263" s="2" t="s">
        <v>362</v>
      </c>
      <c r="Y263" s="1" t="s">
        <v>2553</v>
      </c>
      <c r="Z263" s="4">
        <v>516</v>
      </c>
      <c r="AA263" s="2" t="s">
        <v>2550</v>
      </c>
      <c r="AB263" s="2" t="s">
        <v>320</v>
      </c>
      <c r="AC263" s="2" t="s">
        <v>840</v>
      </c>
      <c r="AD263" s="1" t="s">
        <v>1500</v>
      </c>
      <c r="AE263" s="2" t="s">
        <v>2007</v>
      </c>
      <c r="AF263" s="2" t="s">
        <v>2985</v>
      </c>
      <c r="AG263" s="1" t="s">
        <v>1786</v>
      </c>
      <c r="AH263" s="2" t="s">
        <v>3708</v>
      </c>
      <c r="AI263" s="2" t="s">
        <v>2547</v>
      </c>
      <c r="AJ263" s="2"/>
      <c r="AK263" s="2"/>
      <c r="AL263" s="2"/>
      <c r="AM263" s="2"/>
    </row>
    <row r="264" spans="1:39" s="43" customFormat="1" ht="12.75" outlineLevel="1">
      <c r="A264" s="5" t="s">
        <v>898</v>
      </c>
      <c r="B264" s="27" t="s">
        <v>3149</v>
      </c>
      <c r="C264" s="2" t="s">
        <v>1765</v>
      </c>
      <c r="D264" s="2">
        <f>COUNTIF(C:C,C264)</f>
        <v>1</v>
      </c>
      <c r="E264" s="30" t="s">
        <v>3559</v>
      </c>
      <c r="F264" s="5" t="s">
        <v>826</v>
      </c>
      <c r="G264" s="28" t="s">
        <v>116</v>
      </c>
      <c r="H264" s="28"/>
      <c r="I264" s="2"/>
      <c r="J264" s="5" t="s">
        <v>1785</v>
      </c>
      <c r="K264" s="3">
        <v>37893</v>
      </c>
      <c r="L264" s="3">
        <v>37875</v>
      </c>
      <c r="M264" s="5">
        <v>84</v>
      </c>
      <c r="N264" s="3">
        <v>40433</v>
      </c>
      <c r="O264" s="2" t="s">
        <v>3708</v>
      </c>
      <c r="P264" s="29" t="s">
        <v>3708</v>
      </c>
      <c r="Q264" s="2" t="s">
        <v>3708</v>
      </c>
      <c r="R264" s="5" t="s">
        <v>3708</v>
      </c>
      <c r="S264" s="2" t="s">
        <v>2547</v>
      </c>
      <c r="T264" s="29" t="s">
        <v>3708</v>
      </c>
      <c r="U264" s="29">
        <f t="shared" si="29"/>
        <v>40433</v>
      </c>
      <c r="V264" s="1" t="s">
        <v>2548</v>
      </c>
      <c r="W264" s="5" t="s">
        <v>3730</v>
      </c>
      <c r="X264" s="2" t="s">
        <v>362</v>
      </c>
      <c r="Y264" s="1" t="s">
        <v>2553</v>
      </c>
      <c r="Z264" s="4">
        <v>407</v>
      </c>
      <c r="AA264" s="2" t="s">
        <v>2550</v>
      </c>
      <c r="AB264" s="2" t="s">
        <v>320</v>
      </c>
      <c r="AC264" s="2" t="s">
        <v>840</v>
      </c>
      <c r="AD264" s="1" t="s">
        <v>1504</v>
      </c>
      <c r="AE264" s="2" t="s">
        <v>2008</v>
      </c>
      <c r="AF264" s="2" t="s">
        <v>2985</v>
      </c>
      <c r="AG264" s="1" t="s">
        <v>1786</v>
      </c>
      <c r="AH264" s="2" t="s">
        <v>3708</v>
      </c>
      <c r="AI264" s="2" t="s">
        <v>2547</v>
      </c>
      <c r="AJ264" s="2"/>
      <c r="AK264" s="2"/>
      <c r="AL264" s="2"/>
      <c r="AM264" s="2"/>
    </row>
    <row r="265" spans="1:39" s="43" customFormat="1" ht="12.75" outlineLevel="1">
      <c r="A265" s="5" t="s">
        <v>898</v>
      </c>
      <c r="B265" s="27" t="s">
        <v>3150</v>
      </c>
      <c r="C265" s="2" t="s">
        <v>3255</v>
      </c>
      <c r="D265" s="2">
        <f>COUNTIF(C:C,C265)</f>
        <v>1</v>
      </c>
      <c r="E265" s="30" t="s">
        <v>3560</v>
      </c>
      <c r="F265" s="5" t="s">
        <v>827</v>
      </c>
      <c r="G265" s="28" t="s">
        <v>116</v>
      </c>
      <c r="H265" s="28"/>
      <c r="I265" s="2"/>
      <c r="J265" s="5" t="s">
        <v>1785</v>
      </c>
      <c r="K265" s="3">
        <v>37893</v>
      </c>
      <c r="L265" s="3">
        <v>37875</v>
      </c>
      <c r="M265" s="5">
        <v>84</v>
      </c>
      <c r="N265" s="3">
        <v>40433</v>
      </c>
      <c r="O265" s="2" t="s">
        <v>3708</v>
      </c>
      <c r="P265" s="2" t="s">
        <v>3708</v>
      </c>
      <c r="Q265" s="2" t="s">
        <v>3708</v>
      </c>
      <c r="R265" s="2" t="s">
        <v>3708</v>
      </c>
      <c r="S265" s="2" t="s">
        <v>2547</v>
      </c>
      <c r="T265" s="2" t="s">
        <v>3708</v>
      </c>
      <c r="U265" s="29">
        <f t="shared" si="29"/>
        <v>40433</v>
      </c>
      <c r="V265" s="1" t="s">
        <v>2548</v>
      </c>
      <c r="W265" s="5" t="s">
        <v>3730</v>
      </c>
      <c r="X265" s="2" t="s">
        <v>362</v>
      </c>
      <c r="Y265" s="1" t="s">
        <v>2553</v>
      </c>
      <c r="Z265" s="4">
        <v>407</v>
      </c>
      <c r="AA265" s="2" t="s">
        <v>2550</v>
      </c>
      <c r="AB265" s="2" t="s">
        <v>320</v>
      </c>
      <c r="AC265" s="2" t="s">
        <v>840</v>
      </c>
      <c r="AD265" s="1" t="s">
        <v>1501</v>
      </c>
      <c r="AE265" s="2" t="s">
        <v>2009</v>
      </c>
      <c r="AF265" s="2" t="s">
        <v>2985</v>
      </c>
      <c r="AG265" s="1" t="s">
        <v>1786</v>
      </c>
      <c r="AH265" s="2" t="s">
        <v>3708</v>
      </c>
      <c r="AI265" s="2" t="s">
        <v>2547</v>
      </c>
      <c r="AJ265" s="2"/>
      <c r="AK265" s="2"/>
      <c r="AL265" s="2"/>
      <c r="AM265" s="2"/>
    </row>
    <row r="266" spans="1:39" s="43" customFormat="1" ht="12.75" outlineLevel="1">
      <c r="A266" s="5" t="s">
        <v>898</v>
      </c>
      <c r="B266" s="27" t="s">
        <v>3151</v>
      </c>
      <c r="C266" s="2" t="s">
        <v>259</v>
      </c>
      <c r="D266" s="2">
        <f>COUNTIF(C:C,C266)</f>
        <v>1</v>
      </c>
      <c r="E266" s="30" t="s">
        <v>3561</v>
      </c>
      <c r="F266" s="5" t="s">
        <v>1412</v>
      </c>
      <c r="G266" s="28" t="s">
        <v>116</v>
      </c>
      <c r="H266" s="28"/>
      <c r="I266" s="2"/>
      <c r="J266" s="5" t="s">
        <v>1785</v>
      </c>
      <c r="K266" s="3">
        <v>37928</v>
      </c>
      <c r="L266" s="3">
        <v>37908</v>
      </c>
      <c r="M266" s="5">
        <v>84</v>
      </c>
      <c r="N266" s="3">
        <v>40464</v>
      </c>
      <c r="O266" s="2" t="s">
        <v>2547</v>
      </c>
      <c r="P266" s="29" t="str">
        <f aca="true" t="shared" si="30" ref="P266:P277">IF(OR(N266="?",(O266="?")),"?",DATE(YEAR(N266),MONTH(N266)-(O266),DAY(N266)))</f>
        <v>?</v>
      </c>
      <c r="Q266" s="2" t="s">
        <v>2547</v>
      </c>
      <c r="R266" s="2" t="s">
        <v>2547</v>
      </c>
      <c r="S266" s="2" t="s">
        <v>2547</v>
      </c>
      <c r="T266" s="29" t="str">
        <f aca="true" t="shared" si="31" ref="T266:T277">IF(OR(O266="?",(U266="?")),"?",DATE(YEAR(U266),MONTH(U266)-(O266),DAY(U266)))</f>
        <v>?</v>
      </c>
      <c r="U266" s="29" t="str">
        <f t="shared" si="29"/>
        <v>?</v>
      </c>
      <c r="V266" s="1" t="s">
        <v>2548</v>
      </c>
      <c r="W266" s="5" t="s">
        <v>3730</v>
      </c>
      <c r="X266" s="2" t="s">
        <v>362</v>
      </c>
      <c r="Y266" s="1" t="s">
        <v>2553</v>
      </c>
      <c r="Z266" s="4">
        <v>407</v>
      </c>
      <c r="AA266" s="2" t="s">
        <v>2550</v>
      </c>
      <c r="AB266" s="2" t="s">
        <v>1079</v>
      </c>
      <c r="AC266" s="2" t="s">
        <v>840</v>
      </c>
      <c r="AD266" s="1" t="s">
        <v>1501</v>
      </c>
      <c r="AE266" s="2" t="s">
        <v>2315</v>
      </c>
      <c r="AF266" s="2" t="s">
        <v>2985</v>
      </c>
      <c r="AG266" s="1" t="s">
        <v>1786</v>
      </c>
      <c r="AH266" s="2" t="s">
        <v>3708</v>
      </c>
      <c r="AI266" s="2" t="s">
        <v>2547</v>
      </c>
      <c r="AJ266" s="2"/>
      <c r="AK266" s="2"/>
      <c r="AL266" s="2"/>
      <c r="AM266" s="2"/>
    </row>
    <row r="267" spans="1:39" s="51" customFormat="1" ht="12.75" outlineLevel="1">
      <c r="A267" s="5" t="s">
        <v>898</v>
      </c>
      <c r="B267" s="27" t="s">
        <v>3152</v>
      </c>
      <c r="C267" s="2" t="s">
        <v>581</v>
      </c>
      <c r="D267" s="2">
        <f>COUNTIF(C:C,C267)</f>
        <v>1</v>
      </c>
      <c r="E267" s="30" t="s">
        <v>1597</v>
      </c>
      <c r="F267" s="5" t="s">
        <v>1597</v>
      </c>
      <c r="G267" s="28" t="s">
        <v>116</v>
      </c>
      <c r="H267" s="28"/>
      <c r="I267" s="2"/>
      <c r="J267" s="5" t="s">
        <v>1785</v>
      </c>
      <c r="K267" s="3">
        <v>38343</v>
      </c>
      <c r="L267" s="3">
        <v>38334</v>
      </c>
      <c r="M267" s="5">
        <v>84</v>
      </c>
      <c r="N267" s="3">
        <v>40889</v>
      </c>
      <c r="O267" s="1">
        <v>0</v>
      </c>
      <c r="P267" s="29">
        <f t="shared" si="30"/>
        <v>40889</v>
      </c>
      <c r="Q267" s="2" t="s">
        <v>785</v>
      </c>
      <c r="R267" s="1">
        <v>0</v>
      </c>
      <c r="S267" s="2" t="s">
        <v>2547</v>
      </c>
      <c r="T267" s="29">
        <f t="shared" si="31"/>
        <v>40889</v>
      </c>
      <c r="U267" s="29">
        <f t="shared" si="29"/>
        <v>40889</v>
      </c>
      <c r="V267" s="5" t="s">
        <v>1404</v>
      </c>
      <c r="W267" s="5" t="s">
        <v>3730</v>
      </c>
      <c r="X267" s="2" t="s">
        <v>1596</v>
      </c>
      <c r="Y267" s="1" t="s">
        <v>2553</v>
      </c>
      <c r="Z267" s="4">
        <v>402</v>
      </c>
      <c r="AA267" s="2" t="s">
        <v>2550</v>
      </c>
      <c r="AB267" s="2" t="s">
        <v>2563</v>
      </c>
      <c r="AC267" s="2" t="s">
        <v>840</v>
      </c>
      <c r="AD267" s="1" t="s">
        <v>1502</v>
      </c>
      <c r="AE267" s="2" t="s">
        <v>3762</v>
      </c>
      <c r="AF267" s="2"/>
      <c r="AG267" s="1" t="s">
        <v>1786</v>
      </c>
      <c r="AH267" s="2" t="s">
        <v>2547</v>
      </c>
      <c r="AI267" s="2" t="s">
        <v>2547</v>
      </c>
      <c r="AJ267" s="2"/>
      <c r="AK267" s="2"/>
      <c r="AL267" s="2"/>
      <c r="AM267" s="2"/>
    </row>
    <row r="268" spans="1:39" s="51" customFormat="1" ht="12.75" outlineLevel="1">
      <c r="A268" s="5" t="s">
        <v>898</v>
      </c>
      <c r="B268" s="27" t="s">
        <v>3153</v>
      </c>
      <c r="C268" s="2" t="s">
        <v>1963</v>
      </c>
      <c r="D268" s="2">
        <f>COUNTIF(C:C,C268)</f>
        <v>1</v>
      </c>
      <c r="E268" s="30">
        <v>58671</v>
      </c>
      <c r="F268" s="5" t="s">
        <v>869</v>
      </c>
      <c r="G268" s="28" t="s">
        <v>116</v>
      </c>
      <c r="H268" s="28"/>
      <c r="I268" s="2"/>
      <c r="J268" s="5" t="s">
        <v>1785</v>
      </c>
      <c r="K268" s="3">
        <v>37473</v>
      </c>
      <c r="L268" s="3">
        <v>37425</v>
      </c>
      <c r="M268" s="5">
        <v>84</v>
      </c>
      <c r="N268" s="3">
        <v>39981</v>
      </c>
      <c r="O268" s="2" t="s">
        <v>2547</v>
      </c>
      <c r="P268" s="29" t="str">
        <f t="shared" si="30"/>
        <v>?</v>
      </c>
      <c r="Q268" s="2" t="s">
        <v>2547</v>
      </c>
      <c r="R268" s="5" t="s">
        <v>2547</v>
      </c>
      <c r="S268" s="2" t="s">
        <v>2547</v>
      </c>
      <c r="T268" s="29" t="str">
        <f t="shared" si="31"/>
        <v>?</v>
      </c>
      <c r="U268" s="29" t="str">
        <f t="shared" si="29"/>
        <v>?</v>
      </c>
      <c r="V268" s="1" t="s">
        <v>2548</v>
      </c>
      <c r="W268" s="5" t="s">
        <v>3730</v>
      </c>
      <c r="X268" s="2" t="s">
        <v>866</v>
      </c>
      <c r="Y268" s="1" t="s">
        <v>2553</v>
      </c>
      <c r="Z268" s="4">
        <v>520.93</v>
      </c>
      <c r="AA268" s="2" t="s">
        <v>2550</v>
      </c>
      <c r="AB268" s="2" t="s">
        <v>867</v>
      </c>
      <c r="AC268" s="2" t="s">
        <v>868</v>
      </c>
      <c r="AD268" s="1" t="s">
        <v>1498</v>
      </c>
      <c r="AE268" s="2" t="s">
        <v>2005</v>
      </c>
      <c r="AF268" s="2" t="s">
        <v>2985</v>
      </c>
      <c r="AG268" s="1" t="s">
        <v>1786</v>
      </c>
      <c r="AH268" s="2" t="s">
        <v>3708</v>
      </c>
      <c r="AI268" s="2" t="s">
        <v>2547</v>
      </c>
      <c r="AJ268" s="2"/>
      <c r="AK268" s="2"/>
      <c r="AL268" s="2"/>
      <c r="AM268" s="2"/>
    </row>
    <row r="269" spans="1:39" s="43" customFormat="1" ht="12.75" outlineLevel="1">
      <c r="A269" s="5" t="s">
        <v>898</v>
      </c>
      <c r="B269" s="27" t="s">
        <v>3154</v>
      </c>
      <c r="C269" s="2" t="s">
        <v>1964</v>
      </c>
      <c r="D269" s="2">
        <f>COUNTIF(C:C,C269)</f>
        <v>1</v>
      </c>
      <c r="E269" s="30">
        <v>58829</v>
      </c>
      <c r="F269" s="5" t="s">
        <v>870</v>
      </c>
      <c r="G269" s="28" t="s">
        <v>116</v>
      </c>
      <c r="H269" s="28"/>
      <c r="I269" s="2"/>
      <c r="J269" s="5" t="s">
        <v>1785</v>
      </c>
      <c r="K269" s="3">
        <v>37501</v>
      </c>
      <c r="L269" s="3">
        <v>37466</v>
      </c>
      <c r="M269" s="5">
        <v>84</v>
      </c>
      <c r="N269" s="3">
        <v>40022</v>
      </c>
      <c r="O269" s="2" t="s">
        <v>2547</v>
      </c>
      <c r="P269" s="29" t="str">
        <f t="shared" si="30"/>
        <v>?</v>
      </c>
      <c r="Q269" s="2" t="s">
        <v>2547</v>
      </c>
      <c r="R269" s="5" t="s">
        <v>2547</v>
      </c>
      <c r="S269" s="2" t="s">
        <v>2547</v>
      </c>
      <c r="T269" s="29" t="str">
        <f t="shared" si="31"/>
        <v>?</v>
      </c>
      <c r="U269" s="29" t="str">
        <f t="shared" si="29"/>
        <v>?</v>
      </c>
      <c r="V269" s="1" t="s">
        <v>2548</v>
      </c>
      <c r="W269" s="5" t="s">
        <v>3730</v>
      </c>
      <c r="X269" s="2" t="s">
        <v>866</v>
      </c>
      <c r="Y269" s="1" t="s">
        <v>2553</v>
      </c>
      <c r="Z269" s="4">
        <v>436</v>
      </c>
      <c r="AA269" s="2" t="s">
        <v>2550</v>
      </c>
      <c r="AB269" s="2" t="s">
        <v>871</v>
      </c>
      <c r="AC269" s="2" t="s">
        <v>868</v>
      </c>
      <c r="AD269" s="1" t="s">
        <v>1498</v>
      </c>
      <c r="AE269" s="2" t="s">
        <v>2006</v>
      </c>
      <c r="AF269" s="2" t="s">
        <v>2985</v>
      </c>
      <c r="AG269" s="1" t="s">
        <v>1786</v>
      </c>
      <c r="AH269" s="2" t="s">
        <v>3708</v>
      </c>
      <c r="AI269" s="2" t="s">
        <v>2547</v>
      </c>
      <c r="AJ269" s="2"/>
      <c r="AK269" s="2"/>
      <c r="AL269" s="2"/>
      <c r="AM269" s="2"/>
    </row>
    <row r="270" spans="1:39" s="43" customFormat="1" ht="12.75" outlineLevel="1">
      <c r="A270" s="5" t="s">
        <v>898</v>
      </c>
      <c r="B270" s="27" t="s">
        <v>3155</v>
      </c>
      <c r="C270" s="2" t="s">
        <v>254</v>
      </c>
      <c r="D270" s="2">
        <f>COUNTIF(C:C,C270)</f>
        <v>1</v>
      </c>
      <c r="E270" s="30">
        <v>60731</v>
      </c>
      <c r="F270" s="5" t="s">
        <v>3395</v>
      </c>
      <c r="G270" s="28" t="s">
        <v>116</v>
      </c>
      <c r="H270" s="28"/>
      <c r="I270" s="2"/>
      <c r="J270" s="5" t="s">
        <v>1785</v>
      </c>
      <c r="K270" s="3">
        <v>37888</v>
      </c>
      <c r="L270" s="3">
        <v>37811</v>
      </c>
      <c r="M270" s="5">
        <v>84</v>
      </c>
      <c r="N270" s="3">
        <v>40365</v>
      </c>
      <c r="O270" s="2" t="s">
        <v>2547</v>
      </c>
      <c r="P270" s="29" t="str">
        <f t="shared" si="30"/>
        <v>?</v>
      </c>
      <c r="Q270" s="2" t="s">
        <v>2547</v>
      </c>
      <c r="R270" s="5" t="s">
        <v>2547</v>
      </c>
      <c r="S270" s="2" t="s">
        <v>2547</v>
      </c>
      <c r="T270" s="29" t="str">
        <f t="shared" si="31"/>
        <v>?</v>
      </c>
      <c r="U270" s="29" t="str">
        <f t="shared" si="29"/>
        <v>?</v>
      </c>
      <c r="V270" s="1" t="s">
        <v>2548</v>
      </c>
      <c r="W270" s="5" t="s">
        <v>3730</v>
      </c>
      <c r="X270" s="2" t="s">
        <v>362</v>
      </c>
      <c r="Y270" s="1" t="s">
        <v>2553</v>
      </c>
      <c r="Z270" s="4">
        <v>396</v>
      </c>
      <c r="AA270" s="2" t="s">
        <v>2550</v>
      </c>
      <c r="AB270" s="2" t="s">
        <v>1079</v>
      </c>
      <c r="AC270" s="2" t="s">
        <v>840</v>
      </c>
      <c r="AD270" s="1" t="s">
        <v>1498</v>
      </c>
      <c r="AE270" s="2" t="s">
        <v>2310</v>
      </c>
      <c r="AF270" s="2" t="s">
        <v>2985</v>
      </c>
      <c r="AG270" s="1" t="s">
        <v>1786</v>
      </c>
      <c r="AH270" s="2" t="s">
        <v>3708</v>
      </c>
      <c r="AI270" s="2" t="s">
        <v>2547</v>
      </c>
      <c r="AJ270" s="2"/>
      <c r="AK270" s="2"/>
      <c r="AL270" s="2"/>
      <c r="AM270" s="2"/>
    </row>
    <row r="271" spans="1:39" s="43" customFormat="1" ht="12.75" outlineLevel="1">
      <c r="A271" s="5" t="s">
        <v>898</v>
      </c>
      <c r="B271" s="27" t="s">
        <v>3156</v>
      </c>
      <c r="C271" s="2" t="s">
        <v>255</v>
      </c>
      <c r="D271" s="2">
        <f>COUNTIF(C:C,C271)</f>
        <v>1</v>
      </c>
      <c r="E271" s="30">
        <v>60731</v>
      </c>
      <c r="F271" s="5" t="s">
        <v>3396</v>
      </c>
      <c r="G271" s="28" t="s">
        <v>116</v>
      </c>
      <c r="H271" s="28"/>
      <c r="I271" s="2"/>
      <c r="J271" s="5" t="s">
        <v>1785</v>
      </c>
      <c r="K271" s="3">
        <v>37888</v>
      </c>
      <c r="L271" s="3">
        <v>37811</v>
      </c>
      <c r="M271" s="5">
        <v>84</v>
      </c>
      <c r="N271" s="3">
        <v>40365</v>
      </c>
      <c r="O271" s="2" t="s">
        <v>2547</v>
      </c>
      <c r="P271" s="29" t="str">
        <f t="shared" si="30"/>
        <v>?</v>
      </c>
      <c r="Q271" s="2" t="s">
        <v>2547</v>
      </c>
      <c r="R271" s="2" t="s">
        <v>2547</v>
      </c>
      <c r="S271" s="2" t="s">
        <v>2547</v>
      </c>
      <c r="T271" s="29" t="str">
        <f t="shared" si="31"/>
        <v>?</v>
      </c>
      <c r="U271" s="29" t="str">
        <f t="shared" si="29"/>
        <v>?</v>
      </c>
      <c r="V271" s="1" t="s">
        <v>2548</v>
      </c>
      <c r="W271" s="5" t="s">
        <v>3730</v>
      </c>
      <c r="X271" s="2" t="s">
        <v>362</v>
      </c>
      <c r="Y271" s="1" t="s">
        <v>2553</v>
      </c>
      <c r="Z271" s="4">
        <v>396</v>
      </c>
      <c r="AA271" s="2" t="s">
        <v>2550</v>
      </c>
      <c r="AB271" s="2" t="s">
        <v>1079</v>
      </c>
      <c r="AC271" s="2" t="s">
        <v>840</v>
      </c>
      <c r="AD271" s="1" t="s">
        <v>1498</v>
      </c>
      <c r="AE271" s="2" t="s">
        <v>2311</v>
      </c>
      <c r="AF271" s="2" t="s">
        <v>2985</v>
      </c>
      <c r="AG271" s="1" t="s">
        <v>1786</v>
      </c>
      <c r="AH271" s="2" t="s">
        <v>3708</v>
      </c>
      <c r="AI271" s="2" t="s">
        <v>2547</v>
      </c>
      <c r="AJ271" s="2"/>
      <c r="AK271" s="2"/>
      <c r="AL271" s="2"/>
      <c r="AM271" s="2"/>
    </row>
    <row r="272" spans="1:39" s="43" customFormat="1" ht="12.75" outlineLevel="1">
      <c r="A272" s="5" t="s">
        <v>898</v>
      </c>
      <c r="B272" s="27" t="s">
        <v>3157</v>
      </c>
      <c r="C272" s="2" t="s">
        <v>256</v>
      </c>
      <c r="D272" s="2">
        <f>COUNTIF(C:C,C272)</f>
        <v>1</v>
      </c>
      <c r="E272" s="30">
        <v>60731</v>
      </c>
      <c r="F272" s="5" t="s">
        <v>388</v>
      </c>
      <c r="G272" s="28" t="s">
        <v>116</v>
      </c>
      <c r="H272" s="28"/>
      <c r="I272" s="2"/>
      <c r="J272" s="5" t="s">
        <v>1785</v>
      </c>
      <c r="K272" s="3">
        <v>37888</v>
      </c>
      <c r="L272" s="3">
        <v>37811</v>
      </c>
      <c r="M272" s="5">
        <v>84</v>
      </c>
      <c r="N272" s="3">
        <v>40365</v>
      </c>
      <c r="O272" s="2" t="s">
        <v>2547</v>
      </c>
      <c r="P272" s="29" t="str">
        <f t="shared" si="30"/>
        <v>?</v>
      </c>
      <c r="Q272" s="2" t="s">
        <v>2547</v>
      </c>
      <c r="R272" s="2" t="s">
        <v>2547</v>
      </c>
      <c r="S272" s="2" t="s">
        <v>2547</v>
      </c>
      <c r="T272" s="29" t="str">
        <f t="shared" si="31"/>
        <v>?</v>
      </c>
      <c r="U272" s="29" t="str">
        <f t="shared" si="29"/>
        <v>?</v>
      </c>
      <c r="V272" s="1" t="s">
        <v>2548</v>
      </c>
      <c r="W272" s="5" t="s">
        <v>3730</v>
      </c>
      <c r="X272" s="2" t="s">
        <v>362</v>
      </c>
      <c r="Y272" s="1" t="s">
        <v>2553</v>
      </c>
      <c r="Z272" s="4">
        <v>396</v>
      </c>
      <c r="AA272" s="2" t="s">
        <v>2550</v>
      </c>
      <c r="AB272" s="2" t="s">
        <v>1079</v>
      </c>
      <c r="AC272" s="2" t="s">
        <v>840</v>
      </c>
      <c r="AD272" s="1" t="s">
        <v>1498</v>
      </c>
      <c r="AE272" s="2" t="s">
        <v>2312</v>
      </c>
      <c r="AF272" s="2" t="s">
        <v>2985</v>
      </c>
      <c r="AG272" s="1" t="s">
        <v>1786</v>
      </c>
      <c r="AH272" s="2" t="s">
        <v>3708</v>
      </c>
      <c r="AI272" s="2" t="s">
        <v>2547</v>
      </c>
      <c r="AJ272" s="2"/>
      <c r="AK272" s="2"/>
      <c r="AL272" s="2"/>
      <c r="AM272" s="2"/>
    </row>
    <row r="273" spans="1:39" s="43" customFormat="1" ht="12.75" outlineLevel="1">
      <c r="A273" s="5" t="s">
        <v>898</v>
      </c>
      <c r="B273" s="27" t="s">
        <v>3158</v>
      </c>
      <c r="C273" s="2" t="s">
        <v>258</v>
      </c>
      <c r="D273" s="2">
        <f>COUNTIF(C:C,C273)</f>
        <v>1</v>
      </c>
      <c r="E273" s="30" t="s">
        <v>3637</v>
      </c>
      <c r="F273" s="5" t="s">
        <v>1411</v>
      </c>
      <c r="G273" s="28" t="s">
        <v>116</v>
      </c>
      <c r="H273" s="28"/>
      <c r="I273" s="2"/>
      <c r="J273" s="5" t="s">
        <v>1785</v>
      </c>
      <c r="K273" s="3">
        <v>37963</v>
      </c>
      <c r="L273" s="3">
        <v>37931</v>
      </c>
      <c r="M273" s="5">
        <v>84</v>
      </c>
      <c r="N273" s="3">
        <v>40487</v>
      </c>
      <c r="O273" s="2" t="s">
        <v>2547</v>
      </c>
      <c r="P273" s="29" t="str">
        <f t="shared" si="30"/>
        <v>?</v>
      </c>
      <c r="Q273" s="2" t="s">
        <v>2547</v>
      </c>
      <c r="R273" s="2" t="s">
        <v>2547</v>
      </c>
      <c r="S273" s="2" t="s">
        <v>2547</v>
      </c>
      <c r="T273" s="29" t="str">
        <f t="shared" si="31"/>
        <v>?</v>
      </c>
      <c r="U273" s="29" t="str">
        <f t="shared" si="29"/>
        <v>?</v>
      </c>
      <c r="V273" s="1" t="s">
        <v>2548</v>
      </c>
      <c r="W273" s="5" t="s">
        <v>3730</v>
      </c>
      <c r="X273" s="2" t="s">
        <v>362</v>
      </c>
      <c r="Y273" s="1" t="s">
        <v>2553</v>
      </c>
      <c r="Z273" s="4">
        <v>396</v>
      </c>
      <c r="AA273" s="2" t="s">
        <v>2550</v>
      </c>
      <c r="AB273" s="2" t="s">
        <v>1079</v>
      </c>
      <c r="AC273" s="2" t="s">
        <v>840</v>
      </c>
      <c r="AD273" s="1" t="s">
        <v>1498</v>
      </c>
      <c r="AE273" s="2" t="s">
        <v>2314</v>
      </c>
      <c r="AF273" s="2" t="s">
        <v>2985</v>
      </c>
      <c r="AG273" s="1" t="s">
        <v>1786</v>
      </c>
      <c r="AH273" s="2" t="s">
        <v>3708</v>
      </c>
      <c r="AI273" s="2" t="s">
        <v>2547</v>
      </c>
      <c r="AJ273" s="2"/>
      <c r="AK273" s="2"/>
      <c r="AL273" s="2"/>
      <c r="AM273" s="2"/>
    </row>
    <row r="274" spans="1:39" s="43" customFormat="1" ht="12.75" outlineLevel="1">
      <c r="A274" s="5" t="s">
        <v>898</v>
      </c>
      <c r="B274" s="27" t="s">
        <v>3159</v>
      </c>
      <c r="C274" s="2" t="s">
        <v>252</v>
      </c>
      <c r="D274" s="2">
        <f>COUNTIF(C:C,C274)</f>
        <v>1</v>
      </c>
      <c r="E274" s="30" t="s">
        <v>3638</v>
      </c>
      <c r="F274" s="5" t="s">
        <v>2194</v>
      </c>
      <c r="G274" s="28" t="s">
        <v>116</v>
      </c>
      <c r="H274" s="28"/>
      <c r="I274" s="2"/>
      <c r="J274" s="5" t="s">
        <v>1785</v>
      </c>
      <c r="K274" s="3">
        <v>38036</v>
      </c>
      <c r="L274" s="3">
        <v>37998</v>
      </c>
      <c r="M274" s="5">
        <v>84</v>
      </c>
      <c r="N274" s="3">
        <v>40554</v>
      </c>
      <c r="O274" s="2">
        <v>0</v>
      </c>
      <c r="P274" s="29">
        <f t="shared" si="30"/>
        <v>40554</v>
      </c>
      <c r="Q274" s="2" t="s">
        <v>2547</v>
      </c>
      <c r="R274" s="5" t="s">
        <v>2547</v>
      </c>
      <c r="S274" s="2" t="s">
        <v>2547</v>
      </c>
      <c r="T274" s="29" t="str">
        <f t="shared" si="31"/>
        <v>?</v>
      </c>
      <c r="U274" s="29" t="str">
        <f t="shared" si="29"/>
        <v>?</v>
      </c>
      <c r="V274" s="5" t="s">
        <v>686</v>
      </c>
      <c r="W274" s="5" t="s">
        <v>3730</v>
      </c>
      <c r="X274" s="2" t="s">
        <v>362</v>
      </c>
      <c r="Y274" s="1" t="s">
        <v>2553</v>
      </c>
      <c r="Z274" s="4">
        <v>516</v>
      </c>
      <c r="AA274" s="2" t="s">
        <v>2550</v>
      </c>
      <c r="AB274" s="2" t="s">
        <v>1079</v>
      </c>
      <c r="AC274" s="2" t="s">
        <v>840</v>
      </c>
      <c r="AD274" s="1" t="s">
        <v>1499</v>
      </c>
      <c r="AE274" s="2" t="s">
        <v>2308</v>
      </c>
      <c r="AF274" s="2" t="s">
        <v>2985</v>
      </c>
      <c r="AG274" s="1" t="s">
        <v>1786</v>
      </c>
      <c r="AH274" s="2" t="s">
        <v>3708</v>
      </c>
      <c r="AI274" s="2" t="s">
        <v>2547</v>
      </c>
      <c r="AJ274" s="2"/>
      <c r="AK274" s="2"/>
      <c r="AL274" s="2"/>
      <c r="AM274" s="2"/>
    </row>
    <row r="275" spans="1:39" s="43" customFormat="1" ht="12.75" outlineLevel="1">
      <c r="A275" s="5" t="s">
        <v>898</v>
      </c>
      <c r="B275" s="27" t="s">
        <v>3160</v>
      </c>
      <c r="C275" s="2" t="s">
        <v>265</v>
      </c>
      <c r="D275" s="2">
        <f>COUNTIF(C:C,C275)</f>
        <v>1</v>
      </c>
      <c r="E275" s="30" t="s">
        <v>3639</v>
      </c>
      <c r="F275" s="5" t="s">
        <v>2639</v>
      </c>
      <c r="G275" s="28" t="s">
        <v>116</v>
      </c>
      <c r="H275" s="28"/>
      <c r="I275" s="2"/>
      <c r="J275" s="5" t="s">
        <v>1785</v>
      </c>
      <c r="K275" s="3">
        <v>38194</v>
      </c>
      <c r="L275" s="3">
        <v>38188</v>
      </c>
      <c r="M275" s="5">
        <v>84</v>
      </c>
      <c r="N275" s="3">
        <v>40744</v>
      </c>
      <c r="O275" s="1">
        <v>3</v>
      </c>
      <c r="P275" s="29">
        <f t="shared" si="30"/>
        <v>40653</v>
      </c>
      <c r="Q275" s="2" t="s">
        <v>2547</v>
      </c>
      <c r="R275" s="5" t="s">
        <v>2547</v>
      </c>
      <c r="S275" s="2" t="s">
        <v>2547</v>
      </c>
      <c r="T275" s="29" t="str">
        <f t="shared" si="31"/>
        <v>?</v>
      </c>
      <c r="U275" s="29" t="str">
        <f t="shared" si="29"/>
        <v>?</v>
      </c>
      <c r="V275" s="5" t="s">
        <v>686</v>
      </c>
      <c r="W275" s="5" t="s">
        <v>3730</v>
      </c>
      <c r="X275" s="2" t="s">
        <v>1078</v>
      </c>
      <c r="Y275" s="1" t="s">
        <v>2553</v>
      </c>
      <c r="Z275" s="4">
        <v>402</v>
      </c>
      <c r="AA275" s="2" t="s">
        <v>2550</v>
      </c>
      <c r="AB275" s="2"/>
      <c r="AC275" s="2" t="s">
        <v>840</v>
      </c>
      <c r="AD275" s="1" t="s">
        <v>1499</v>
      </c>
      <c r="AE275" s="2" t="s">
        <v>2319</v>
      </c>
      <c r="AF275" s="2" t="s">
        <v>2985</v>
      </c>
      <c r="AG275" s="1" t="s">
        <v>1786</v>
      </c>
      <c r="AH275" s="2" t="s">
        <v>3708</v>
      </c>
      <c r="AI275" s="2" t="s">
        <v>2547</v>
      </c>
      <c r="AJ275" s="2"/>
      <c r="AK275" s="2"/>
      <c r="AL275" s="2"/>
      <c r="AM275" s="2"/>
    </row>
    <row r="276" spans="1:39" s="43" customFormat="1" ht="12.75" outlineLevel="1">
      <c r="A276" s="5" t="s">
        <v>898</v>
      </c>
      <c r="B276" s="27" t="s">
        <v>3161</v>
      </c>
      <c r="C276" s="2" t="s">
        <v>580</v>
      </c>
      <c r="D276" s="2">
        <f>COUNTIF(C:C,C276)</f>
        <v>1</v>
      </c>
      <c r="E276" s="30" t="s">
        <v>3640</v>
      </c>
      <c r="F276" s="5" t="s">
        <v>1595</v>
      </c>
      <c r="G276" s="28" t="s">
        <v>116</v>
      </c>
      <c r="H276" s="28"/>
      <c r="I276" s="2"/>
      <c r="J276" s="5" t="s">
        <v>1785</v>
      </c>
      <c r="K276" s="3">
        <v>38336</v>
      </c>
      <c r="L276" s="3">
        <v>38334</v>
      </c>
      <c r="M276" s="5">
        <v>84</v>
      </c>
      <c r="N276" s="3">
        <v>40889</v>
      </c>
      <c r="O276" s="1">
        <v>0</v>
      </c>
      <c r="P276" s="29">
        <f t="shared" si="30"/>
        <v>40889</v>
      </c>
      <c r="Q276" s="2" t="s">
        <v>785</v>
      </c>
      <c r="R276" s="1">
        <v>0</v>
      </c>
      <c r="S276" s="2" t="s">
        <v>2547</v>
      </c>
      <c r="T276" s="29">
        <f t="shared" si="31"/>
        <v>40889</v>
      </c>
      <c r="U276" s="29">
        <f t="shared" si="29"/>
        <v>40889</v>
      </c>
      <c r="V276" s="5" t="s">
        <v>686</v>
      </c>
      <c r="W276" s="1" t="s">
        <v>3730</v>
      </c>
      <c r="X276" s="2" t="s">
        <v>1596</v>
      </c>
      <c r="Y276" s="1" t="s">
        <v>2553</v>
      </c>
      <c r="Z276" s="4">
        <v>402</v>
      </c>
      <c r="AA276" s="2" t="s">
        <v>2550</v>
      </c>
      <c r="AB276" s="2" t="s">
        <v>2563</v>
      </c>
      <c r="AC276" s="2" t="s">
        <v>840</v>
      </c>
      <c r="AD276" s="1" t="s">
        <v>1499</v>
      </c>
      <c r="AE276" s="2" t="s">
        <v>3761</v>
      </c>
      <c r="AF276" s="2"/>
      <c r="AG276" s="1" t="s">
        <v>1786</v>
      </c>
      <c r="AH276" s="2" t="s">
        <v>2547</v>
      </c>
      <c r="AI276" s="2" t="s">
        <v>2547</v>
      </c>
      <c r="AJ276" s="2"/>
      <c r="AK276" s="2"/>
      <c r="AL276" s="2"/>
      <c r="AM276" s="2"/>
    </row>
    <row r="277" spans="1:39" s="43" customFormat="1" ht="12.75" outlineLevel="1">
      <c r="A277" s="5" t="s">
        <v>898</v>
      </c>
      <c r="B277" s="27" t="s">
        <v>3162</v>
      </c>
      <c r="C277" s="2" t="s">
        <v>542</v>
      </c>
      <c r="D277" s="2">
        <f>COUNTIF(C:C,C277)</f>
        <v>1</v>
      </c>
      <c r="E277" s="30" t="s">
        <v>3641</v>
      </c>
      <c r="F277" s="5" t="s">
        <v>2657</v>
      </c>
      <c r="G277" s="28" t="s">
        <v>116</v>
      </c>
      <c r="H277" s="28"/>
      <c r="I277" s="2"/>
      <c r="J277" s="5" t="s">
        <v>1785</v>
      </c>
      <c r="K277" s="3">
        <v>38695</v>
      </c>
      <c r="L277" s="3">
        <v>38715</v>
      </c>
      <c r="M277" s="5">
        <v>84</v>
      </c>
      <c r="N277" s="3">
        <v>41271</v>
      </c>
      <c r="O277" s="2" t="s">
        <v>2547</v>
      </c>
      <c r="P277" s="29" t="str">
        <f t="shared" si="30"/>
        <v>?</v>
      </c>
      <c r="Q277" s="2" t="s">
        <v>2547</v>
      </c>
      <c r="R277" s="2" t="s">
        <v>2547</v>
      </c>
      <c r="S277" s="2" t="s">
        <v>2547</v>
      </c>
      <c r="T277" s="29" t="str">
        <f t="shared" si="31"/>
        <v>?</v>
      </c>
      <c r="U277" s="29" t="str">
        <f t="shared" si="29"/>
        <v>?</v>
      </c>
      <c r="V277" s="1" t="s">
        <v>2548</v>
      </c>
      <c r="W277" s="5" t="s">
        <v>3730</v>
      </c>
      <c r="X277" s="2" t="s">
        <v>3394</v>
      </c>
      <c r="Y277" s="1" t="s">
        <v>2537</v>
      </c>
      <c r="Z277" s="4">
        <f>410*7</f>
        <v>2870</v>
      </c>
      <c r="AA277" s="2" t="s">
        <v>2550</v>
      </c>
      <c r="AB277" s="2" t="s">
        <v>2658</v>
      </c>
      <c r="AC277" s="2" t="s">
        <v>2547</v>
      </c>
      <c r="AD277" s="2" t="s">
        <v>1343</v>
      </c>
      <c r="AE277" s="5" t="s">
        <v>1136</v>
      </c>
      <c r="AF277" s="2" t="s">
        <v>2985</v>
      </c>
      <c r="AG277" s="1" t="s">
        <v>3769</v>
      </c>
      <c r="AH277" s="2" t="s">
        <v>3708</v>
      </c>
      <c r="AI277" s="2" t="s">
        <v>2547</v>
      </c>
      <c r="AJ277" s="2"/>
      <c r="AK277" s="2"/>
      <c r="AL277" s="2"/>
      <c r="AM277" s="2"/>
    </row>
    <row r="278" spans="1:39" s="43" customFormat="1" ht="12.75">
      <c r="A278" s="15" t="s">
        <v>82</v>
      </c>
      <c r="B278" s="27"/>
      <c r="C278" s="2"/>
      <c r="D278" s="2"/>
      <c r="E278" s="30"/>
      <c r="F278" s="5"/>
      <c r="G278" s="28"/>
      <c r="H278" s="28"/>
      <c r="I278" s="2"/>
      <c r="J278" s="15"/>
      <c r="K278" s="3"/>
      <c r="L278" s="3"/>
      <c r="M278" s="5"/>
      <c r="N278" s="3"/>
      <c r="O278" s="2"/>
      <c r="P278" s="29"/>
      <c r="Q278" s="2"/>
      <c r="R278" s="2"/>
      <c r="S278" s="2"/>
      <c r="T278" s="29"/>
      <c r="U278" s="29"/>
      <c r="V278" s="1"/>
      <c r="W278" s="5"/>
      <c r="X278" s="2"/>
      <c r="Y278" s="1"/>
      <c r="Z278" s="4"/>
      <c r="AA278" s="2"/>
      <c r="AB278" s="2"/>
      <c r="AC278" s="2"/>
      <c r="AD278" s="2"/>
      <c r="AE278" s="5"/>
      <c r="AF278" s="2"/>
      <c r="AG278" s="1"/>
      <c r="AH278" s="2"/>
      <c r="AI278" s="2"/>
      <c r="AJ278" s="2"/>
      <c r="AK278" s="2"/>
      <c r="AL278" s="2"/>
      <c r="AM278" s="2"/>
    </row>
    <row r="279" spans="1:39" s="43" customFormat="1" ht="12.75">
      <c r="A279" s="5" t="s">
        <v>898</v>
      </c>
      <c r="B279" s="27" t="s">
        <v>3163</v>
      </c>
      <c r="C279" s="2" t="s">
        <v>499</v>
      </c>
      <c r="D279" s="2">
        <f>COUNTIF(C:C,C279)</f>
        <v>1</v>
      </c>
      <c r="E279" s="30" t="s">
        <v>3642</v>
      </c>
      <c r="F279" s="5" t="s">
        <v>3754</v>
      </c>
      <c r="G279" s="5" t="s">
        <v>23</v>
      </c>
      <c r="H279" s="5"/>
      <c r="I279" s="2"/>
      <c r="J279" s="5" t="s">
        <v>150</v>
      </c>
      <c r="K279" s="3">
        <v>37505</v>
      </c>
      <c r="L279" s="3">
        <v>37438</v>
      </c>
      <c r="M279" s="28">
        <f>(YEAR(N279)-YEAR(L279))*12+MONTH(N279)-MONTH(L279)</f>
        <v>5</v>
      </c>
      <c r="N279" s="3">
        <v>37621</v>
      </c>
      <c r="O279" s="3">
        <v>3</v>
      </c>
      <c r="P279" s="29">
        <f aca="true" t="shared" si="32" ref="P279:P293">IF(OR(N279="?",(O279="?")),"?",DATE(YEAR(N279),MONTH(N279)-(O279),DAY(N279)))</f>
        <v>37530</v>
      </c>
      <c r="Q279" s="3" t="s">
        <v>2985</v>
      </c>
      <c r="R279" s="28">
        <v>24</v>
      </c>
      <c r="S279" s="3" t="s">
        <v>2547</v>
      </c>
      <c r="T279" s="29">
        <f aca="true" t="shared" si="33" ref="T279:T293">IF(OR(O279="?",(U279="?")),"?",DATE(YEAR(U279),MONTH(U279)-(O279),DAY(U279)))</f>
        <v>38261</v>
      </c>
      <c r="U279" s="29">
        <f aca="true" t="shared" si="34" ref="U279:U293">IF(R279&lt;250,DATE(YEAR(N279),MONTH(N279)+(R279),DAY(N279)),IF(R279="Nvt",DATE(YEAR(N279),MONTH(N279),DAY(N279)),"?"))</f>
        <v>38352</v>
      </c>
      <c r="V279" s="3" t="s">
        <v>2547</v>
      </c>
      <c r="W279" s="5" t="s">
        <v>1080</v>
      </c>
      <c r="X279" s="2" t="s">
        <v>3756</v>
      </c>
      <c r="Y279" s="2" t="s">
        <v>3755</v>
      </c>
      <c r="Z279" s="4" t="s">
        <v>2547</v>
      </c>
      <c r="AA279" s="2" t="s">
        <v>2547</v>
      </c>
      <c r="AB279" s="2" t="s">
        <v>2261</v>
      </c>
      <c r="AC279" s="2" t="s">
        <v>2262</v>
      </c>
      <c r="AD279" s="2" t="s">
        <v>2547</v>
      </c>
      <c r="AE279" s="2" t="s">
        <v>2858</v>
      </c>
      <c r="AF279" s="2" t="s">
        <v>2985</v>
      </c>
      <c r="AG279" s="2" t="s">
        <v>2263</v>
      </c>
      <c r="AH279" s="2" t="s">
        <v>1150</v>
      </c>
      <c r="AI279" s="2" t="s">
        <v>2547</v>
      </c>
      <c r="AJ279" s="2"/>
      <c r="AK279" s="2"/>
      <c r="AL279" s="2"/>
      <c r="AM279" s="2"/>
    </row>
    <row r="280" spans="1:39" s="43" customFormat="1" ht="12.75">
      <c r="A280" s="5" t="s">
        <v>898</v>
      </c>
      <c r="B280" s="27" t="s">
        <v>3164</v>
      </c>
      <c r="C280" s="2" t="s">
        <v>2682</v>
      </c>
      <c r="D280" s="2">
        <f>COUNTIF(C:C,C280)</f>
        <v>1</v>
      </c>
      <c r="E280" s="30" t="s">
        <v>3643</v>
      </c>
      <c r="F280" s="5" t="s">
        <v>3735</v>
      </c>
      <c r="G280" s="5" t="s">
        <v>23</v>
      </c>
      <c r="H280" s="5"/>
      <c r="I280" s="2"/>
      <c r="J280" s="5" t="s">
        <v>140</v>
      </c>
      <c r="K280" s="3">
        <v>36468</v>
      </c>
      <c r="L280" s="3">
        <v>36465</v>
      </c>
      <c r="M280" s="5">
        <v>12</v>
      </c>
      <c r="N280" s="3">
        <v>36831</v>
      </c>
      <c r="O280" s="1">
        <v>3</v>
      </c>
      <c r="P280" s="29">
        <f t="shared" si="32"/>
        <v>36739</v>
      </c>
      <c r="Q280" s="2"/>
      <c r="R280" s="1">
        <v>12</v>
      </c>
      <c r="S280" s="2" t="s">
        <v>2547</v>
      </c>
      <c r="T280" s="29">
        <f t="shared" si="33"/>
        <v>37104</v>
      </c>
      <c r="U280" s="29">
        <f t="shared" si="34"/>
        <v>37196</v>
      </c>
      <c r="V280" s="1" t="s">
        <v>2548</v>
      </c>
      <c r="W280" s="5" t="s">
        <v>1080</v>
      </c>
      <c r="X280" s="2" t="s">
        <v>3736</v>
      </c>
      <c r="Y280" s="1" t="s">
        <v>2553</v>
      </c>
      <c r="Z280" s="4">
        <v>0</v>
      </c>
      <c r="AA280" s="2" t="s">
        <v>2550</v>
      </c>
      <c r="AB280" s="2" t="s">
        <v>2547</v>
      </c>
      <c r="AC280" s="2" t="s">
        <v>1847</v>
      </c>
      <c r="AD280" s="1" t="s">
        <v>1498</v>
      </c>
      <c r="AE280" s="2" t="s">
        <v>857</v>
      </c>
      <c r="AF280" s="2" t="s">
        <v>2985</v>
      </c>
      <c r="AG280" s="1" t="s">
        <v>2174</v>
      </c>
      <c r="AH280" s="2" t="s">
        <v>1150</v>
      </c>
      <c r="AI280" s="2" t="s">
        <v>2547</v>
      </c>
      <c r="AJ280" s="2"/>
      <c r="AK280" s="2"/>
      <c r="AL280" s="2"/>
      <c r="AM280" s="2"/>
    </row>
    <row r="281" spans="1:39" s="43" customFormat="1" ht="12.75">
      <c r="A281" s="5" t="s">
        <v>898</v>
      </c>
      <c r="B281" s="27" t="s">
        <v>3165</v>
      </c>
      <c r="C281" s="2" t="s">
        <v>3264</v>
      </c>
      <c r="D281" s="2">
        <f>COUNTIF(C:C,C281)</f>
        <v>1</v>
      </c>
      <c r="E281" s="41" t="s">
        <v>443</v>
      </c>
      <c r="F281" s="1" t="s">
        <v>443</v>
      </c>
      <c r="G281" s="5" t="s">
        <v>23</v>
      </c>
      <c r="H281" s="28"/>
      <c r="I281" s="2"/>
      <c r="J281" s="5" t="s">
        <v>2552</v>
      </c>
      <c r="K281" s="3">
        <v>38056</v>
      </c>
      <c r="L281" s="3">
        <v>38056</v>
      </c>
      <c r="M281" s="28" t="s">
        <v>2547</v>
      </c>
      <c r="N281" s="2" t="s">
        <v>2547</v>
      </c>
      <c r="O281" s="2" t="s">
        <v>2547</v>
      </c>
      <c r="P281" s="29" t="str">
        <f t="shared" si="32"/>
        <v>?</v>
      </c>
      <c r="Q281" s="29" t="str">
        <f aca="true" t="shared" si="35" ref="Q281:Q293">IF(OR(O281="?",(P281="?")),"?",DATE(YEAR(O281),MONTH(O281)-(P281),DAY(O281)))</f>
        <v>?</v>
      </c>
      <c r="R281" s="2" t="s">
        <v>2547</v>
      </c>
      <c r="S281" s="2" t="s">
        <v>2547</v>
      </c>
      <c r="T281" s="29" t="str">
        <f t="shared" si="33"/>
        <v>?</v>
      </c>
      <c r="U281" s="29" t="str">
        <f t="shared" si="34"/>
        <v>?</v>
      </c>
      <c r="V281" s="5" t="s">
        <v>3071</v>
      </c>
      <c r="W281" s="5" t="s">
        <v>1080</v>
      </c>
      <c r="X281" s="2" t="s">
        <v>1081</v>
      </c>
      <c r="Y281" s="1" t="s">
        <v>2553</v>
      </c>
      <c r="Z281" s="4">
        <v>61.4</v>
      </c>
      <c r="AA281" s="2"/>
      <c r="AB281" s="2" t="s">
        <v>766</v>
      </c>
      <c r="AC281" s="2" t="s">
        <v>2839</v>
      </c>
      <c r="AD281" s="1" t="s">
        <v>1515</v>
      </c>
      <c r="AE281" s="2" t="s">
        <v>2858</v>
      </c>
      <c r="AF281" s="2"/>
      <c r="AG281" s="1" t="s">
        <v>1665</v>
      </c>
      <c r="AH281" s="2" t="s">
        <v>3708</v>
      </c>
      <c r="AI281" s="2" t="s">
        <v>2547</v>
      </c>
      <c r="AJ281" s="2"/>
      <c r="AK281" s="2"/>
      <c r="AL281" s="2"/>
      <c r="AM281" s="2"/>
    </row>
    <row r="282" spans="1:39" s="43" customFormat="1" ht="12.75">
      <c r="A282" s="5" t="s">
        <v>898</v>
      </c>
      <c r="B282" s="27" t="s">
        <v>3166</v>
      </c>
      <c r="C282" s="2" t="s">
        <v>3266</v>
      </c>
      <c r="D282" s="2">
        <f>COUNTIF(C:C,C282)</f>
        <v>1</v>
      </c>
      <c r="E282" s="41" t="s">
        <v>445</v>
      </c>
      <c r="F282" s="1" t="s">
        <v>445</v>
      </c>
      <c r="G282" s="5" t="s">
        <v>23</v>
      </c>
      <c r="H282" s="28"/>
      <c r="I282" s="2"/>
      <c r="J282" s="5" t="s">
        <v>2552</v>
      </c>
      <c r="K282" s="3">
        <v>38056</v>
      </c>
      <c r="L282" s="3">
        <v>38056</v>
      </c>
      <c r="M282" s="28" t="s">
        <v>2547</v>
      </c>
      <c r="N282" s="2" t="s">
        <v>2547</v>
      </c>
      <c r="O282" s="2" t="s">
        <v>2547</v>
      </c>
      <c r="P282" s="29" t="str">
        <f t="shared" si="32"/>
        <v>?</v>
      </c>
      <c r="Q282" s="29" t="str">
        <f t="shared" si="35"/>
        <v>?</v>
      </c>
      <c r="R282" s="2" t="s">
        <v>2547</v>
      </c>
      <c r="S282" s="2" t="s">
        <v>2547</v>
      </c>
      <c r="T282" s="29" t="str">
        <f t="shared" si="33"/>
        <v>?</v>
      </c>
      <c r="U282" s="29" t="str">
        <f t="shared" si="34"/>
        <v>?</v>
      </c>
      <c r="V282" s="1" t="s">
        <v>2548</v>
      </c>
      <c r="W282" s="5" t="s">
        <v>1080</v>
      </c>
      <c r="X282" s="2" t="s">
        <v>1081</v>
      </c>
      <c r="Y282" s="1" t="s">
        <v>2553</v>
      </c>
      <c r="Z282" s="4">
        <v>61.4</v>
      </c>
      <c r="AA282" s="2"/>
      <c r="AB282" s="2" t="s">
        <v>766</v>
      </c>
      <c r="AC282" s="2" t="s">
        <v>2839</v>
      </c>
      <c r="AD282" s="1" t="s">
        <v>3377</v>
      </c>
      <c r="AE282" s="2" t="s">
        <v>2858</v>
      </c>
      <c r="AF282" s="2"/>
      <c r="AG282" s="1" t="s">
        <v>1665</v>
      </c>
      <c r="AH282" s="2" t="s">
        <v>3708</v>
      </c>
      <c r="AI282" s="2" t="s">
        <v>2547</v>
      </c>
      <c r="AJ282" s="2"/>
      <c r="AK282" s="2"/>
      <c r="AL282" s="2"/>
      <c r="AM282" s="2"/>
    </row>
    <row r="283" spans="1:39" s="43" customFormat="1" ht="12.75">
      <c r="A283" s="5" t="s">
        <v>898</v>
      </c>
      <c r="B283" s="27" t="s">
        <v>3167</v>
      </c>
      <c r="C283" s="2" t="s">
        <v>3265</v>
      </c>
      <c r="D283" s="2">
        <f>COUNTIF(C:C,C283)</f>
        <v>1</v>
      </c>
      <c r="E283" s="41" t="s">
        <v>444</v>
      </c>
      <c r="F283" s="1" t="s">
        <v>444</v>
      </c>
      <c r="G283" s="5" t="s">
        <v>23</v>
      </c>
      <c r="H283" s="28"/>
      <c r="I283" s="2"/>
      <c r="J283" s="5" t="s">
        <v>2552</v>
      </c>
      <c r="K283" s="3">
        <v>38056</v>
      </c>
      <c r="L283" s="3">
        <v>38056</v>
      </c>
      <c r="M283" s="28" t="s">
        <v>2547</v>
      </c>
      <c r="N283" s="2" t="s">
        <v>2547</v>
      </c>
      <c r="O283" s="2" t="s">
        <v>2547</v>
      </c>
      <c r="P283" s="29" t="str">
        <f t="shared" si="32"/>
        <v>?</v>
      </c>
      <c r="Q283" s="29" t="str">
        <f t="shared" si="35"/>
        <v>?</v>
      </c>
      <c r="R283" s="2" t="s">
        <v>2547</v>
      </c>
      <c r="S283" s="2" t="s">
        <v>2547</v>
      </c>
      <c r="T283" s="29" t="str">
        <f t="shared" si="33"/>
        <v>?</v>
      </c>
      <c r="U283" s="29" t="str">
        <f t="shared" si="34"/>
        <v>?</v>
      </c>
      <c r="V283" s="1" t="s">
        <v>2548</v>
      </c>
      <c r="W283" s="5" t="s">
        <v>1080</v>
      </c>
      <c r="X283" s="2" t="s">
        <v>1081</v>
      </c>
      <c r="Y283" s="1" t="s">
        <v>2553</v>
      </c>
      <c r="Z283" s="4">
        <v>61.4</v>
      </c>
      <c r="AA283" s="2"/>
      <c r="AB283" s="2" t="s">
        <v>766</v>
      </c>
      <c r="AC283" s="2" t="s">
        <v>2839</v>
      </c>
      <c r="AD283" s="5" t="s">
        <v>2201</v>
      </c>
      <c r="AE283" s="2" t="s">
        <v>2858</v>
      </c>
      <c r="AF283" s="2"/>
      <c r="AG283" s="1" t="s">
        <v>1665</v>
      </c>
      <c r="AH283" s="2" t="s">
        <v>3708</v>
      </c>
      <c r="AI283" s="2" t="s">
        <v>2547</v>
      </c>
      <c r="AJ283" s="2"/>
      <c r="AK283" s="2"/>
      <c r="AL283" s="2"/>
      <c r="AM283" s="2"/>
    </row>
    <row r="284" spans="1:39" s="43" customFormat="1" ht="12.75">
      <c r="A284" s="5" t="s">
        <v>898</v>
      </c>
      <c r="B284" s="27" t="s">
        <v>3168</v>
      </c>
      <c r="C284" s="2" t="s">
        <v>3267</v>
      </c>
      <c r="D284" s="2">
        <f>COUNTIF(C:C,C284)</f>
        <v>1</v>
      </c>
      <c r="E284" s="41" t="s">
        <v>446</v>
      </c>
      <c r="F284" s="1" t="s">
        <v>446</v>
      </c>
      <c r="G284" s="5" t="s">
        <v>23</v>
      </c>
      <c r="H284" s="28"/>
      <c r="I284" s="2"/>
      <c r="J284" s="5" t="s">
        <v>2552</v>
      </c>
      <c r="K284" s="3">
        <v>38056</v>
      </c>
      <c r="L284" s="3">
        <v>38056</v>
      </c>
      <c r="M284" s="28" t="s">
        <v>2547</v>
      </c>
      <c r="N284" s="2" t="s">
        <v>2547</v>
      </c>
      <c r="O284" s="2" t="s">
        <v>2547</v>
      </c>
      <c r="P284" s="29" t="str">
        <f t="shared" si="32"/>
        <v>?</v>
      </c>
      <c r="Q284" s="29" t="str">
        <f t="shared" si="35"/>
        <v>?</v>
      </c>
      <c r="R284" s="2" t="s">
        <v>2547</v>
      </c>
      <c r="S284" s="2" t="s">
        <v>2547</v>
      </c>
      <c r="T284" s="29" t="str">
        <f t="shared" si="33"/>
        <v>?</v>
      </c>
      <c r="U284" s="29" t="str">
        <f t="shared" si="34"/>
        <v>?</v>
      </c>
      <c r="V284" s="1" t="s">
        <v>2548</v>
      </c>
      <c r="W284" s="5" t="s">
        <v>1080</v>
      </c>
      <c r="X284" s="2" t="s">
        <v>1081</v>
      </c>
      <c r="Y284" s="1" t="s">
        <v>2553</v>
      </c>
      <c r="Z284" s="4">
        <v>61.4</v>
      </c>
      <c r="AA284" s="2"/>
      <c r="AB284" s="2" t="s">
        <v>766</v>
      </c>
      <c r="AC284" s="2" t="s">
        <v>2839</v>
      </c>
      <c r="AD284" s="5" t="s">
        <v>1344</v>
      </c>
      <c r="AE284" s="2" t="s">
        <v>2858</v>
      </c>
      <c r="AF284" s="2"/>
      <c r="AG284" s="1" t="s">
        <v>1665</v>
      </c>
      <c r="AH284" s="2" t="s">
        <v>3708</v>
      </c>
      <c r="AI284" s="2" t="s">
        <v>2547</v>
      </c>
      <c r="AJ284" s="2"/>
      <c r="AK284" s="2"/>
      <c r="AL284" s="2"/>
      <c r="AM284" s="2"/>
    </row>
    <row r="285" spans="1:39" s="43" customFormat="1" ht="12.75">
      <c r="A285" s="5" t="s">
        <v>898</v>
      </c>
      <c r="B285" s="27" t="s">
        <v>3169</v>
      </c>
      <c r="C285" s="2" t="s">
        <v>3259</v>
      </c>
      <c r="D285" s="2">
        <f>COUNTIF(C:C,C285)</f>
        <v>1</v>
      </c>
      <c r="E285" s="41" t="s">
        <v>438</v>
      </c>
      <c r="F285" s="1" t="s">
        <v>438</v>
      </c>
      <c r="G285" s="5" t="s">
        <v>23</v>
      </c>
      <c r="H285" s="28"/>
      <c r="I285" s="2"/>
      <c r="J285" s="5" t="s">
        <v>2552</v>
      </c>
      <c r="K285" s="3">
        <v>38056</v>
      </c>
      <c r="L285" s="3">
        <v>38056</v>
      </c>
      <c r="M285" s="28" t="s">
        <v>2547</v>
      </c>
      <c r="N285" s="2" t="s">
        <v>2547</v>
      </c>
      <c r="O285" s="2" t="s">
        <v>2547</v>
      </c>
      <c r="P285" s="29" t="str">
        <f t="shared" si="32"/>
        <v>?</v>
      </c>
      <c r="Q285" s="29" t="str">
        <f t="shared" si="35"/>
        <v>?</v>
      </c>
      <c r="R285" s="2" t="s">
        <v>2547</v>
      </c>
      <c r="S285" s="2" t="s">
        <v>2547</v>
      </c>
      <c r="T285" s="29" t="str">
        <f t="shared" si="33"/>
        <v>?</v>
      </c>
      <c r="U285" s="29" t="str">
        <f t="shared" si="34"/>
        <v>?</v>
      </c>
      <c r="V285" s="1" t="s">
        <v>2548</v>
      </c>
      <c r="W285" s="5" t="s">
        <v>1080</v>
      </c>
      <c r="X285" s="2" t="s">
        <v>1081</v>
      </c>
      <c r="Y285" s="1" t="s">
        <v>2553</v>
      </c>
      <c r="Z285" s="4">
        <v>61.4</v>
      </c>
      <c r="AA285" s="2"/>
      <c r="AB285" s="2" t="s">
        <v>766</v>
      </c>
      <c r="AC285" s="2" t="s">
        <v>2839</v>
      </c>
      <c r="AD285" s="5" t="s">
        <v>1343</v>
      </c>
      <c r="AE285" s="2" t="s">
        <v>2858</v>
      </c>
      <c r="AF285" s="2"/>
      <c r="AG285" s="1" t="s">
        <v>1665</v>
      </c>
      <c r="AH285" s="2" t="s">
        <v>3708</v>
      </c>
      <c r="AI285" s="2" t="s">
        <v>2547</v>
      </c>
      <c r="AJ285" s="2"/>
      <c r="AK285" s="2"/>
      <c r="AL285" s="2"/>
      <c r="AM285" s="2"/>
    </row>
    <row r="286" spans="1:39" s="43" customFormat="1" ht="12.75">
      <c r="A286" s="5" t="s">
        <v>898</v>
      </c>
      <c r="B286" s="27" t="s">
        <v>3170</v>
      </c>
      <c r="C286" s="2" t="s">
        <v>3271</v>
      </c>
      <c r="D286" s="2">
        <f>COUNTIF(C:C,C286)</f>
        <v>1</v>
      </c>
      <c r="E286" s="41" t="s">
        <v>450</v>
      </c>
      <c r="F286" s="1" t="s">
        <v>450</v>
      </c>
      <c r="G286" s="5" t="s">
        <v>23</v>
      </c>
      <c r="H286" s="28"/>
      <c r="I286" s="2"/>
      <c r="J286" s="5" t="s">
        <v>2552</v>
      </c>
      <c r="K286" s="3">
        <v>38056</v>
      </c>
      <c r="L286" s="3">
        <v>38056</v>
      </c>
      <c r="M286" s="28" t="s">
        <v>2547</v>
      </c>
      <c r="N286" s="2" t="s">
        <v>2547</v>
      </c>
      <c r="O286" s="2" t="s">
        <v>2547</v>
      </c>
      <c r="P286" s="29" t="str">
        <f t="shared" si="32"/>
        <v>?</v>
      </c>
      <c r="Q286" s="29" t="str">
        <f t="shared" si="35"/>
        <v>?</v>
      </c>
      <c r="R286" s="2" t="s">
        <v>2547</v>
      </c>
      <c r="S286" s="2" t="s">
        <v>2547</v>
      </c>
      <c r="T286" s="29" t="str">
        <f t="shared" si="33"/>
        <v>?</v>
      </c>
      <c r="U286" s="29" t="str">
        <f t="shared" si="34"/>
        <v>?</v>
      </c>
      <c r="V286" s="1" t="s">
        <v>2548</v>
      </c>
      <c r="W286" s="5" t="s">
        <v>1080</v>
      </c>
      <c r="X286" s="2" t="s">
        <v>1081</v>
      </c>
      <c r="Y286" s="1" t="s">
        <v>2553</v>
      </c>
      <c r="Z286" s="4">
        <v>61.4</v>
      </c>
      <c r="AA286" s="2"/>
      <c r="AB286" s="2" t="s">
        <v>766</v>
      </c>
      <c r="AC286" s="2" t="s">
        <v>2839</v>
      </c>
      <c r="AD286" s="5" t="s">
        <v>1345</v>
      </c>
      <c r="AE286" s="2" t="s">
        <v>2858</v>
      </c>
      <c r="AF286" s="2"/>
      <c r="AG286" s="1" t="s">
        <v>1665</v>
      </c>
      <c r="AH286" s="2" t="s">
        <v>3708</v>
      </c>
      <c r="AI286" s="2" t="s">
        <v>2547</v>
      </c>
      <c r="AJ286" s="2"/>
      <c r="AK286" s="2"/>
      <c r="AL286" s="2"/>
      <c r="AM286" s="2"/>
    </row>
    <row r="287" spans="1:39" s="43" customFormat="1" ht="12.75">
      <c r="A287" s="5" t="s">
        <v>898</v>
      </c>
      <c r="B287" s="27" t="s">
        <v>3171</v>
      </c>
      <c r="C287" s="2" t="s">
        <v>3260</v>
      </c>
      <c r="D287" s="2">
        <f>COUNTIF(C:C,C287)</f>
        <v>1</v>
      </c>
      <c r="E287" s="41" t="s">
        <v>439</v>
      </c>
      <c r="F287" s="1" t="s">
        <v>439</v>
      </c>
      <c r="G287" s="5" t="s">
        <v>23</v>
      </c>
      <c r="H287" s="28"/>
      <c r="I287" s="2"/>
      <c r="J287" s="5" t="s">
        <v>2552</v>
      </c>
      <c r="K287" s="3">
        <v>38056</v>
      </c>
      <c r="L287" s="3">
        <v>38056</v>
      </c>
      <c r="M287" s="28" t="s">
        <v>2547</v>
      </c>
      <c r="N287" s="2" t="s">
        <v>2547</v>
      </c>
      <c r="O287" s="2" t="s">
        <v>2547</v>
      </c>
      <c r="P287" s="29" t="str">
        <f t="shared" si="32"/>
        <v>?</v>
      </c>
      <c r="Q287" s="29" t="str">
        <f t="shared" si="35"/>
        <v>?</v>
      </c>
      <c r="R287" s="2" t="s">
        <v>2547</v>
      </c>
      <c r="S287" s="2" t="s">
        <v>2547</v>
      </c>
      <c r="T287" s="29" t="str">
        <f t="shared" si="33"/>
        <v>?</v>
      </c>
      <c r="U287" s="29" t="str">
        <f t="shared" si="34"/>
        <v>?</v>
      </c>
      <c r="V287" s="1" t="s">
        <v>2548</v>
      </c>
      <c r="W287" s="5" t="s">
        <v>1080</v>
      </c>
      <c r="X287" s="2" t="s">
        <v>1081</v>
      </c>
      <c r="Y287" s="1" t="s">
        <v>2553</v>
      </c>
      <c r="Z287" s="4">
        <v>61.4</v>
      </c>
      <c r="AA287" s="2"/>
      <c r="AB287" s="2" t="s">
        <v>766</v>
      </c>
      <c r="AC287" s="2" t="s">
        <v>2839</v>
      </c>
      <c r="AD287" s="5" t="s">
        <v>2197</v>
      </c>
      <c r="AE287" s="2" t="s">
        <v>2858</v>
      </c>
      <c r="AF287" s="2"/>
      <c r="AG287" s="1" t="s">
        <v>1665</v>
      </c>
      <c r="AH287" s="2" t="s">
        <v>3708</v>
      </c>
      <c r="AI287" s="2" t="s">
        <v>2547</v>
      </c>
      <c r="AJ287" s="2"/>
      <c r="AK287" s="2"/>
      <c r="AL287" s="2"/>
      <c r="AM287" s="2"/>
    </row>
    <row r="288" spans="1:39" s="43" customFormat="1" ht="12.75">
      <c r="A288" s="5" t="s">
        <v>898</v>
      </c>
      <c r="B288" s="27" t="s">
        <v>3172</v>
      </c>
      <c r="C288" s="2" t="s">
        <v>3262</v>
      </c>
      <c r="D288" s="2">
        <f>COUNTIF(C:C,C288)</f>
        <v>1</v>
      </c>
      <c r="E288" s="41" t="s">
        <v>441</v>
      </c>
      <c r="F288" s="1" t="s">
        <v>441</v>
      </c>
      <c r="G288" s="5" t="s">
        <v>23</v>
      </c>
      <c r="H288" s="28"/>
      <c r="I288" s="2"/>
      <c r="J288" s="5" t="s">
        <v>2552</v>
      </c>
      <c r="K288" s="3">
        <v>38056</v>
      </c>
      <c r="L288" s="3">
        <v>38056</v>
      </c>
      <c r="M288" s="28" t="s">
        <v>2547</v>
      </c>
      <c r="N288" s="2" t="s">
        <v>2547</v>
      </c>
      <c r="O288" s="2" t="s">
        <v>2547</v>
      </c>
      <c r="P288" s="29" t="str">
        <f t="shared" si="32"/>
        <v>?</v>
      </c>
      <c r="Q288" s="29" t="str">
        <f t="shared" si="35"/>
        <v>?</v>
      </c>
      <c r="R288" s="2" t="s">
        <v>2547</v>
      </c>
      <c r="S288" s="2" t="s">
        <v>2547</v>
      </c>
      <c r="T288" s="29" t="str">
        <f t="shared" si="33"/>
        <v>?</v>
      </c>
      <c r="U288" s="29" t="str">
        <f t="shared" si="34"/>
        <v>?</v>
      </c>
      <c r="V288" s="5" t="s">
        <v>1404</v>
      </c>
      <c r="W288" s="5" t="s">
        <v>1080</v>
      </c>
      <c r="X288" s="2" t="s">
        <v>1081</v>
      </c>
      <c r="Y288" s="1" t="s">
        <v>2553</v>
      </c>
      <c r="Z288" s="4">
        <v>61.4</v>
      </c>
      <c r="AA288" s="2"/>
      <c r="AB288" s="2" t="s">
        <v>766</v>
      </c>
      <c r="AC288" s="2" t="s">
        <v>2839</v>
      </c>
      <c r="AD288" s="1" t="s">
        <v>1502</v>
      </c>
      <c r="AE288" s="2" t="s">
        <v>2858</v>
      </c>
      <c r="AF288" s="2"/>
      <c r="AG288" s="1" t="s">
        <v>1665</v>
      </c>
      <c r="AH288" s="2" t="s">
        <v>3708</v>
      </c>
      <c r="AI288" s="2" t="s">
        <v>2547</v>
      </c>
      <c r="AJ288" s="2"/>
      <c r="AK288" s="2"/>
      <c r="AL288" s="2"/>
      <c r="AM288" s="2"/>
    </row>
    <row r="289" spans="1:39" s="43" customFormat="1" ht="12.75">
      <c r="A289" s="5" t="s">
        <v>898</v>
      </c>
      <c r="B289" s="27" t="s">
        <v>3173</v>
      </c>
      <c r="C289" s="2" t="s">
        <v>3268</v>
      </c>
      <c r="D289" s="2">
        <f>COUNTIF(C:C,C289)</f>
        <v>1</v>
      </c>
      <c r="E289" s="41" t="s">
        <v>447</v>
      </c>
      <c r="F289" s="1" t="s">
        <v>447</v>
      </c>
      <c r="G289" s="5" t="s">
        <v>23</v>
      </c>
      <c r="H289" s="28"/>
      <c r="I289" s="2"/>
      <c r="J289" s="5" t="s">
        <v>2552</v>
      </c>
      <c r="K289" s="3">
        <v>38056</v>
      </c>
      <c r="L289" s="3">
        <v>38056</v>
      </c>
      <c r="M289" s="28" t="s">
        <v>2547</v>
      </c>
      <c r="N289" s="2" t="s">
        <v>2547</v>
      </c>
      <c r="O289" s="2" t="s">
        <v>2547</v>
      </c>
      <c r="P289" s="29" t="str">
        <f t="shared" si="32"/>
        <v>?</v>
      </c>
      <c r="Q289" s="29" t="str">
        <f t="shared" si="35"/>
        <v>?</v>
      </c>
      <c r="R289" s="2" t="s">
        <v>2547</v>
      </c>
      <c r="S289" s="2" t="s">
        <v>2547</v>
      </c>
      <c r="T289" s="29" t="str">
        <f t="shared" si="33"/>
        <v>?</v>
      </c>
      <c r="U289" s="29" t="str">
        <f t="shared" si="34"/>
        <v>?</v>
      </c>
      <c r="V289" s="5" t="s">
        <v>426</v>
      </c>
      <c r="W289" s="5" t="s">
        <v>1080</v>
      </c>
      <c r="X289" s="2" t="s">
        <v>1081</v>
      </c>
      <c r="Y289" s="1" t="s">
        <v>2553</v>
      </c>
      <c r="Z289" s="4">
        <v>61.4</v>
      </c>
      <c r="AA289" s="2"/>
      <c r="AB289" s="2" t="s">
        <v>766</v>
      </c>
      <c r="AC289" s="2" t="s">
        <v>2839</v>
      </c>
      <c r="AD289" s="1" t="s">
        <v>1511</v>
      </c>
      <c r="AE289" s="2" t="s">
        <v>2858</v>
      </c>
      <c r="AF289" s="2"/>
      <c r="AG289" s="1" t="s">
        <v>1665</v>
      </c>
      <c r="AH289" s="2" t="s">
        <v>3708</v>
      </c>
      <c r="AI289" s="2" t="s">
        <v>2547</v>
      </c>
      <c r="AJ289" s="2"/>
      <c r="AK289" s="2"/>
      <c r="AL289" s="2"/>
      <c r="AM289" s="2"/>
    </row>
    <row r="290" spans="1:39" s="43" customFormat="1" ht="12.75">
      <c r="A290" s="5" t="s">
        <v>898</v>
      </c>
      <c r="B290" s="27" t="s">
        <v>3174</v>
      </c>
      <c r="C290" s="2" t="s">
        <v>3270</v>
      </c>
      <c r="D290" s="2">
        <f>COUNTIF(C:C,C290)</f>
        <v>1</v>
      </c>
      <c r="E290" s="41" t="s">
        <v>449</v>
      </c>
      <c r="F290" s="1" t="s">
        <v>449</v>
      </c>
      <c r="G290" s="5" t="s">
        <v>23</v>
      </c>
      <c r="H290" s="28"/>
      <c r="I290" s="2"/>
      <c r="J290" s="5" t="s">
        <v>2552</v>
      </c>
      <c r="K290" s="3">
        <v>38056</v>
      </c>
      <c r="L290" s="3">
        <v>38056</v>
      </c>
      <c r="M290" s="28" t="s">
        <v>2547</v>
      </c>
      <c r="N290" s="2" t="s">
        <v>2547</v>
      </c>
      <c r="O290" s="2" t="s">
        <v>2547</v>
      </c>
      <c r="P290" s="29" t="str">
        <f t="shared" si="32"/>
        <v>?</v>
      </c>
      <c r="Q290" s="29" t="str">
        <f t="shared" si="35"/>
        <v>?</v>
      </c>
      <c r="R290" s="2" t="s">
        <v>2547</v>
      </c>
      <c r="S290" s="2" t="s">
        <v>2547</v>
      </c>
      <c r="T290" s="29" t="str">
        <f t="shared" si="33"/>
        <v>?</v>
      </c>
      <c r="U290" s="29" t="str">
        <f t="shared" si="34"/>
        <v>?</v>
      </c>
      <c r="V290" s="1" t="s">
        <v>2548</v>
      </c>
      <c r="W290" s="5" t="s">
        <v>1080</v>
      </c>
      <c r="X290" s="2" t="s">
        <v>1081</v>
      </c>
      <c r="Y290" s="1" t="s">
        <v>2553</v>
      </c>
      <c r="Z290" s="4">
        <v>61.4</v>
      </c>
      <c r="AA290" s="2"/>
      <c r="AB290" s="2" t="s">
        <v>766</v>
      </c>
      <c r="AC290" s="2" t="s">
        <v>2839</v>
      </c>
      <c r="AD290" s="1" t="s">
        <v>1494</v>
      </c>
      <c r="AE290" s="2" t="s">
        <v>2858</v>
      </c>
      <c r="AF290" s="2"/>
      <c r="AG290" s="1" t="s">
        <v>1665</v>
      </c>
      <c r="AH290" s="2" t="s">
        <v>3708</v>
      </c>
      <c r="AI290" s="2" t="s">
        <v>2547</v>
      </c>
      <c r="AJ290" s="2"/>
      <c r="AK290" s="2"/>
      <c r="AL290" s="2"/>
      <c r="AM290" s="2"/>
    </row>
    <row r="291" spans="1:39" s="43" customFormat="1" ht="12.75">
      <c r="A291" s="5" t="s">
        <v>898</v>
      </c>
      <c r="B291" s="27" t="s">
        <v>3175</v>
      </c>
      <c r="C291" s="2" t="s">
        <v>3269</v>
      </c>
      <c r="D291" s="2">
        <f>COUNTIF(C:C,C291)</f>
        <v>1</v>
      </c>
      <c r="E291" s="41" t="s">
        <v>448</v>
      </c>
      <c r="F291" s="1" t="s">
        <v>448</v>
      </c>
      <c r="G291" s="5" t="s">
        <v>23</v>
      </c>
      <c r="H291" s="28"/>
      <c r="I291" s="2"/>
      <c r="J291" s="5" t="s">
        <v>2552</v>
      </c>
      <c r="K291" s="3">
        <v>38056</v>
      </c>
      <c r="L291" s="3">
        <v>38056</v>
      </c>
      <c r="M291" s="28" t="s">
        <v>2547</v>
      </c>
      <c r="N291" s="2" t="s">
        <v>2547</v>
      </c>
      <c r="O291" s="2" t="s">
        <v>2547</v>
      </c>
      <c r="P291" s="29" t="str">
        <f t="shared" si="32"/>
        <v>?</v>
      </c>
      <c r="Q291" s="29" t="str">
        <f t="shared" si="35"/>
        <v>?</v>
      </c>
      <c r="R291" s="2" t="s">
        <v>2547</v>
      </c>
      <c r="S291" s="2" t="s">
        <v>2547</v>
      </c>
      <c r="T291" s="29" t="str">
        <f t="shared" si="33"/>
        <v>?</v>
      </c>
      <c r="U291" s="29" t="str">
        <f t="shared" si="34"/>
        <v>?</v>
      </c>
      <c r="V291" s="1" t="s">
        <v>2548</v>
      </c>
      <c r="W291" s="5" t="s">
        <v>1080</v>
      </c>
      <c r="X291" s="2" t="s">
        <v>1081</v>
      </c>
      <c r="Y291" s="1" t="s">
        <v>2553</v>
      </c>
      <c r="Z291" s="4">
        <v>61.4</v>
      </c>
      <c r="AA291" s="2"/>
      <c r="AB291" s="2" t="s">
        <v>766</v>
      </c>
      <c r="AC291" s="2" t="s">
        <v>2839</v>
      </c>
      <c r="AD291" s="5" t="s">
        <v>1345</v>
      </c>
      <c r="AE291" s="2" t="s">
        <v>2858</v>
      </c>
      <c r="AF291" s="2"/>
      <c r="AG291" s="1" t="s">
        <v>1665</v>
      </c>
      <c r="AH291" s="2" t="s">
        <v>3708</v>
      </c>
      <c r="AI291" s="2" t="s">
        <v>2547</v>
      </c>
      <c r="AJ291" s="2"/>
      <c r="AK291" s="2"/>
      <c r="AL291" s="2"/>
      <c r="AM291" s="2"/>
    </row>
    <row r="292" spans="1:39" s="43" customFormat="1" ht="12.75">
      <c r="A292" s="5" t="s">
        <v>898</v>
      </c>
      <c r="B292" s="27" t="s">
        <v>3176</v>
      </c>
      <c r="C292" s="2" t="s">
        <v>3261</v>
      </c>
      <c r="D292" s="2">
        <f>COUNTIF(C:C,C292)</f>
        <v>1</v>
      </c>
      <c r="E292" s="41" t="s">
        <v>440</v>
      </c>
      <c r="F292" s="1" t="s">
        <v>440</v>
      </c>
      <c r="G292" s="5" t="s">
        <v>23</v>
      </c>
      <c r="H292" s="28"/>
      <c r="I292" s="2"/>
      <c r="J292" s="5" t="s">
        <v>2552</v>
      </c>
      <c r="K292" s="3">
        <v>38056</v>
      </c>
      <c r="L292" s="3">
        <v>38056</v>
      </c>
      <c r="M292" s="28" t="s">
        <v>2547</v>
      </c>
      <c r="N292" s="2" t="s">
        <v>2547</v>
      </c>
      <c r="O292" s="2" t="s">
        <v>2547</v>
      </c>
      <c r="P292" s="29" t="str">
        <f t="shared" si="32"/>
        <v>?</v>
      </c>
      <c r="Q292" s="29" t="str">
        <f t="shared" si="35"/>
        <v>?</v>
      </c>
      <c r="R292" s="2" t="s">
        <v>2547</v>
      </c>
      <c r="S292" s="2" t="s">
        <v>2547</v>
      </c>
      <c r="T292" s="29" t="str">
        <f t="shared" si="33"/>
        <v>?</v>
      </c>
      <c r="U292" s="29" t="str">
        <f t="shared" si="34"/>
        <v>?</v>
      </c>
      <c r="V292" s="5" t="s">
        <v>686</v>
      </c>
      <c r="W292" s="5" t="s">
        <v>1080</v>
      </c>
      <c r="X292" s="2" t="s">
        <v>1081</v>
      </c>
      <c r="Y292" s="1" t="s">
        <v>2553</v>
      </c>
      <c r="Z292" s="4">
        <v>61.4</v>
      </c>
      <c r="AA292" s="2"/>
      <c r="AB292" s="2" t="s">
        <v>766</v>
      </c>
      <c r="AC292" s="2" t="s">
        <v>2839</v>
      </c>
      <c r="AD292" s="1" t="s">
        <v>1499</v>
      </c>
      <c r="AE292" s="2" t="s">
        <v>2858</v>
      </c>
      <c r="AF292" s="2"/>
      <c r="AG292" s="1" t="s">
        <v>1665</v>
      </c>
      <c r="AH292" s="2" t="s">
        <v>3708</v>
      </c>
      <c r="AI292" s="2" t="s">
        <v>2547</v>
      </c>
      <c r="AJ292" s="2"/>
      <c r="AK292" s="2"/>
      <c r="AL292" s="2"/>
      <c r="AM292" s="2"/>
    </row>
    <row r="293" spans="1:39" s="43" customFormat="1" ht="12.75">
      <c r="A293" s="5" t="s">
        <v>898</v>
      </c>
      <c r="B293" s="27" t="s">
        <v>3177</v>
      </c>
      <c r="C293" s="2" t="s">
        <v>3263</v>
      </c>
      <c r="D293" s="2">
        <f>COUNTIF(C:C,C293)</f>
        <v>1</v>
      </c>
      <c r="E293" s="41" t="s">
        <v>442</v>
      </c>
      <c r="F293" s="1" t="s">
        <v>442</v>
      </c>
      <c r="G293" s="5" t="s">
        <v>23</v>
      </c>
      <c r="H293" s="28"/>
      <c r="I293" s="2"/>
      <c r="J293" s="5" t="s">
        <v>2552</v>
      </c>
      <c r="K293" s="3">
        <v>38056</v>
      </c>
      <c r="L293" s="3">
        <v>38056</v>
      </c>
      <c r="M293" s="28" t="s">
        <v>2547</v>
      </c>
      <c r="N293" s="2" t="s">
        <v>2547</v>
      </c>
      <c r="O293" s="2" t="s">
        <v>2547</v>
      </c>
      <c r="P293" s="29" t="str">
        <f t="shared" si="32"/>
        <v>?</v>
      </c>
      <c r="Q293" s="29" t="str">
        <f t="shared" si="35"/>
        <v>?</v>
      </c>
      <c r="R293" s="2" t="s">
        <v>2547</v>
      </c>
      <c r="S293" s="2" t="s">
        <v>2547</v>
      </c>
      <c r="T293" s="29" t="str">
        <f t="shared" si="33"/>
        <v>?</v>
      </c>
      <c r="U293" s="29" t="str">
        <f t="shared" si="34"/>
        <v>?</v>
      </c>
      <c r="V293" s="1" t="s">
        <v>2548</v>
      </c>
      <c r="W293" s="5" t="s">
        <v>1080</v>
      </c>
      <c r="X293" s="2" t="s">
        <v>1081</v>
      </c>
      <c r="Y293" s="1" t="s">
        <v>2553</v>
      </c>
      <c r="Z293" s="4">
        <v>61.4</v>
      </c>
      <c r="AA293" s="2"/>
      <c r="AB293" s="2" t="s">
        <v>766</v>
      </c>
      <c r="AC293" s="2" t="s">
        <v>2839</v>
      </c>
      <c r="AD293" s="2" t="s">
        <v>2199</v>
      </c>
      <c r="AE293" s="2" t="s">
        <v>2858</v>
      </c>
      <c r="AF293" s="2"/>
      <c r="AG293" s="1" t="s">
        <v>1665</v>
      </c>
      <c r="AH293" s="2" t="s">
        <v>3708</v>
      </c>
      <c r="AI293" s="2" t="s">
        <v>2547</v>
      </c>
      <c r="AJ293" s="2"/>
      <c r="AK293" s="2"/>
      <c r="AL293" s="2"/>
      <c r="AM293" s="2"/>
    </row>
    <row r="294" spans="1:39" s="43" customFormat="1" ht="12.75">
      <c r="A294" s="5" t="s">
        <v>898</v>
      </c>
      <c r="B294" s="27" t="s">
        <v>3169</v>
      </c>
      <c r="C294" s="2" t="s">
        <v>3109</v>
      </c>
      <c r="D294" s="2">
        <f>COUNTIF(C:C,C294)</f>
        <v>1</v>
      </c>
      <c r="E294" s="22" t="s">
        <v>3644</v>
      </c>
      <c r="F294" s="2" t="s">
        <v>3110</v>
      </c>
      <c r="G294" s="5" t="s">
        <v>23</v>
      </c>
      <c r="H294" s="2"/>
      <c r="I294" s="2"/>
      <c r="J294" s="2" t="s">
        <v>3100</v>
      </c>
      <c r="K294" s="3">
        <v>40198</v>
      </c>
      <c r="L294" s="3">
        <v>40182</v>
      </c>
      <c r="M294" s="28">
        <v>12</v>
      </c>
      <c r="N294" s="3">
        <v>40543</v>
      </c>
      <c r="O294" s="2">
        <v>3</v>
      </c>
      <c r="P294" s="29">
        <v>40451</v>
      </c>
      <c r="Q294" s="2" t="s">
        <v>2985</v>
      </c>
      <c r="R294" s="2">
        <v>12</v>
      </c>
      <c r="S294" s="2" t="s">
        <v>2547</v>
      </c>
      <c r="T294" s="29">
        <v>40816</v>
      </c>
      <c r="U294" s="29">
        <v>40908</v>
      </c>
      <c r="V294" s="1" t="s">
        <v>2548</v>
      </c>
      <c r="W294" s="5" t="s">
        <v>1080</v>
      </c>
      <c r="X294" s="2" t="s">
        <v>3101</v>
      </c>
      <c r="Y294" s="5" t="s">
        <v>2537</v>
      </c>
      <c r="Z294" s="4" t="s">
        <v>2547</v>
      </c>
      <c r="AA294" s="2" t="s">
        <v>2547</v>
      </c>
      <c r="AB294" s="2" t="s">
        <v>3102</v>
      </c>
      <c r="AC294" s="2" t="s">
        <v>3103</v>
      </c>
      <c r="AD294" s="5" t="s">
        <v>2547</v>
      </c>
      <c r="AE294" s="2" t="s">
        <v>2858</v>
      </c>
      <c r="AF294" s="2" t="s">
        <v>2985</v>
      </c>
      <c r="AG294" s="5" t="s">
        <v>3104</v>
      </c>
      <c r="AH294" s="2" t="s">
        <v>2547</v>
      </c>
      <c r="AI294" s="2" t="s">
        <v>2547</v>
      </c>
      <c r="AJ294" s="2"/>
      <c r="AK294" s="2"/>
      <c r="AL294" s="2"/>
      <c r="AM294" s="2"/>
    </row>
    <row r="295" spans="1:39" s="43" customFormat="1" ht="12.75">
      <c r="A295" s="5"/>
      <c r="B295" s="27" t="s">
        <v>3178</v>
      </c>
      <c r="C295" s="2" t="s">
        <v>2819</v>
      </c>
      <c r="D295" s="2"/>
      <c r="E295" s="22" t="s">
        <v>2547</v>
      </c>
      <c r="F295" s="2" t="s">
        <v>2547</v>
      </c>
      <c r="G295" s="2" t="s">
        <v>31</v>
      </c>
      <c r="H295" s="28"/>
      <c r="I295" s="2"/>
      <c r="J295" s="5" t="s">
        <v>2552</v>
      </c>
      <c r="K295" s="3">
        <v>34700</v>
      </c>
      <c r="L295" s="3">
        <v>34700</v>
      </c>
      <c r="M295" s="5" t="s">
        <v>2547</v>
      </c>
      <c r="N295" s="2" t="s">
        <v>2547</v>
      </c>
      <c r="O295" s="2" t="s">
        <v>2547</v>
      </c>
      <c r="P295" s="29" t="str">
        <f>IF(OR(N295="?",(O295="?")),"?",DATE(YEAR(N295),MONTH(N295)-(O295),DAY(N295)))</f>
        <v>?</v>
      </c>
      <c r="Q295" s="2" t="s">
        <v>2547</v>
      </c>
      <c r="R295" s="2" t="s">
        <v>2547</v>
      </c>
      <c r="S295" s="2" t="s">
        <v>2547</v>
      </c>
      <c r="T295" s="29" t="str">
        <f>IF(OR(O295="?",(U295="?")),"?",DATE(YEAR(U295),MONTH(U295)-(O295),DAY(U295)))</f>
        <v>?</v>
      </c>
      <c r="U295" s="29" t="str">
        <f>IF(R295&lt;250,DATE(YEAR(N295),MONTH(N295)+(R295),DAY(N295)),IF(R295="Nvt",DATE(YEAR(N295),MONTH(N295),DAY(N295)),"?"))</f>
        <v>?</v>
      </c>
      <c r="V295" s="1" t="s">
        <v>2548</v>
      </c>
      <c r="W295" s="5" t="s">
        <v>14</v>
      </c>
      <c r="X295" s="2" t="s">
        <v>2103</v>
      </c>
      <c r="Y295" s="1" t="s">
        <v>1792</v>
      </c>
      <c r="Z295" s="4" t="s">
        <v>2547</v>
      </c>
      <c r="AA295" s="2" t="s">
        <v>2550</v>
      </c>
      <c r="AB295" s="2" t="s">
        <v>418</v>
      </c>
      <c r="AC295" s="2" t="s">
        <v>2104</v>
      </c>
      <c r="AD295" s="5" t="s">
        <v>1342</v>
      </c>
      <c r="AE295" s="2" t="s">
        <v>2105</v>
      </c>
      <c r="AF295" s="2"/>
      <c r="AG295" s="1" t="s">
        <v>1026</v>
      </c>
      <c r="AH295" s="2" t="s">
        <v>3708</v>
      </c>
      <c r="AI295" s="2" t="s">
        <v>2547</v>
      </c>
      <c r="AJ295" s="2"/>
      <c r="AK295" s="2"/>
      <c r="AL295" s="2"/>
      <c r="AM295" s="2"/>
    </row>
    <row r="296" spans="1:39" s="43" customFormat="1" ht="12.75">
      <c r="A296" s="14" t="s">
        <v>898</v>
      </c>
      <c r="B296" s="27" t="s">
        <v>3179</v>
      </c>
      <c r="C296" s="2" t="s">
        <v>2668</v>
      </c>
      <c r="D296" s="2">
        <f>COUNTIF(C:C,C296)</f>
        <v>1</v>
      </c>
      <c r="E296" s="22">
        <v>14099</v>
      </c>
      <c r="F296" s="2" t="s">
        <v>529</v>
      </c>
      <c r="G296" s="2" t="s">
        <v>37</v>
      </c>
      <c r="H296" s="2"/>
      <c r="I296" s="2"/>
      <c r="J296" s="2" t="s">
        <v>2546</v>
      </c>
      <c r="K296" s="3">
        <v>36355</v>
      </c>
      <c r="L296" s="3">
        <v>36355</v>
      </c>
      <c r="M296" s="28">
        <v>12</v>
      </c>
      <c r="N296" s="3">
        <v>36721</v>
      </c>
      <c r="O296" s="2">
        <v>2</v>
      </c>
      <c r="P296" s="29">
        <f>IF(OR(N296="?",(O296="?")),"?",DATE(YEAR(N296),MONTH(N296)-(O296),DAY(N296)))</f>
        <v>36660</v>
      </c>
      <c r="Q296" s="2" t="s">
        <v>2985</v>
      </c>
      <c r="R296" s="2">
        <v>12</v>
      </c>
      <c r="S296" s="2"/>
      <c r="T296" s="29">
        <f>IF(OR(O296="?",(U296="?")),"?",DATE(YEAR(U296),MONTH(U296)-(O296),DAY(U296)))</f>
        <v>37025</v>
      </c>
      <c r="U296" s="29">
        <f>IF(R296&lt;250,DATE(YEAR(N296),MONTH(N296)+(R296),DAY(N296)),IF(R296="Nvt",DATE(YEAR(N296),MONTH(N296),DAY(N296)),"?"))</f>
        <v>37086</v>
      </c>
      <c r="V296" s="5" t="s">
        <v>2547</v>
      </c>
      <c r="W296" s="5" t="s">
        <v>1364</v>
      </c>
      <c r="X296" s="2" t="s">
        <v>1365</v>
      </c>
      <c r="Y296" s="5" t="s">
        <v>931</v>
      </c>
      <c r="Z296" s="4" t="s">
        <v>2547</v>
      </c>
      <c r="AA296" s="2" t="s">
        <v>2550</v>
      </c>
      <c r="AB296" s="2" t="s">
        <v>1156</v>
      </c>
      <c r="AC296" s="2" t="s">
        <v>2547</v>
      </c>
      <c r="AD296" s="5" t="s">
        <v>2200</v>
      </c>
      <c r="AE296" s="2" t="s">
        <v>2547</v>
      </c>
      <c r="AF296" s="2" t="s">
        <v>2985</v>
      </c>
      <c r="AG296" s="5" t="s">
        <v>3425</v>
      </c>
      <c r="AH296" s="2" t="s">
        <v>1485</v>
      </c>
      <c r="AI296" s="2" t="s">
        <v>2547</v>
      </c>
      <c r="AJ296" s="2"/>
      <c r="AK296" s="2"/>
      <c r="AL296" s="2"/>
      <c r="AM296" s="2"/>
    </row>
    <row r="297" spans="1:39" s="43" customFormat="1" ht="12.75">
      <c r="A297" s="2" t="s">
        <v>898</v>
      </c>
      <c r="B297" s="27" t="s">
        <v>3180</v>
      </c>
      <c r="C297" s="2" t="s">
        <v>2614</v>
      </c>
      <c r="D297" s="2">
        <f>COUNTIF(C:C,C297)</f>
        <v>1</v>
      </c>
      <c r="E297" s="22" t="s">
        <v>2547</v>
      </c>
      <c r="F297" s="2" t="s">
        <v>2547</v>
      </c>
      <c r="G297" s="2"/>
      <c r="H297" s="2"/>
      <c r="I297" s="2"/>
      <c r="J297" s="2" t="s">
        <v>2623</v>
      </c>
      <c r="K297" s="3">
        <v>40253</v>
      </c>
      <c r="L297" s="3">
        <v>40253</v>
      </c>
      <c r="M297" s="28" t="s">
        <v>1022</v>
      </c>
      <c r="N297" s="3" t="s">
        <v>1022</v>
      </c>
      <c r="O297" s="2">
        <v>0</v>
      </c>
      <c r="P297" s="29" t="s">
        <v>2615</v>
      </c>
      <c r="Q297" s="2" t="s">
        <v>785</v>
      </c>
      <c r="R297" s="2" t="s">
        <v>3708</v>
      </c>
      <c r="S297" s="2" t="s">
        <v>2547</v>
      </c>
      <c r="T297" s="29" t="s">
        <v>2615</v>
      </c>
      <c r="U297" s="29" t="s">
        <v>1022</v>
      </c>
      <c r="V297" s="5" t="s">
        <v>2548</v>
      </c>
      <c r="W297" s="5" t="s">
        <v>2616</v>
      </c>
      <c r="X297" s="2" t="s">
        <v>2617</v>
      </c>
      <c r="Y297" s="5" t="s">
        <v>2537</v>
      </c>
      <c r="Z297" s="4">
        <v>102.15</v>
      </c>
      <c r="AA297" s="2" t="s">
        <v>2633</v>
      </c>
      <c r="AB297" s="2" t="s">
        <v>2618</v>
      </c>
      <c r="AC297" s="2" t="s">
        <v>2619</v>
      </c>
      <c r="AD297" s="5" t="s">
        <v>2547</v>
      </c>
      <c r="AE297" s="2" t="s">
        <v>2620</v>
      </c>
      <c r="AF297" s="14" t="s">
        <v>785</v>
      </c>
      <c r="AG297" s="5" t="s">
        <v>2621</v>
      </c>
      <c r="AH297" s="2" t="s">
        <v>2622</v>
      </c>
      <c r="AI297" s="2" t="s">
        <v>2547</v>
      </c>
      <c r="AJ297" s="2"/>
      <c r="AK297" s="2"/>
      <c r="AL297" s="2"/>
      <c r="AM297" s="2"/>
    </row>
    <row r="298" spans="1:39" s="43" customFormat="1" ht="12.75">
      <c r="A298" s="13" t="s">
        <v>83</v>
      </c>
      <c r="B298" s="27"/>
      <c r="C298" s="2"/>
      <c r="D298" s="2"/>
      <c r="E298" s="22"/>
      <c r="F298" s="2"/>
      <c r="G298" s="2"/>
      <c r="H298" s="2"/>
      <c r="I298" s="2"/>
      <c r="J298" s="13"/>
      <c r="K298" s="3"/>
      <c r="L298" s="3"/>
      <c r="M298" s="28"/>
      <c r="N298" s="3"/>
      <c r="O298" s="2"/>
      <c r="P298" s="29"/>
      <c r="Q298" s="2"/>
      <c r="R298" s="2"/>
      <c r="S298" s="2"/>
      <c r="T298" s="29"/>
      <c r="U298" s="29"/>
      <c r="V298" s="5"/>
      <c r="W298" s="5"/>
      <c r="X298" s="2"/>
      <c r="Y298" s="5"/>
      <c r="Z298" s="4"/>
      <c r="AA298" s="2"/>
      <c r="AB298" s="2"/>
      <c r="AC298" s="2"/>
      <c r="AD298" s="5"/>
      <c r="AE298" s="2"/>
      <c r="AF298" s="2"/>
      <c r="AG298" s="5"/>
      <c r="AH298" s="2"/>
      <c r="AI298" s="2"/>
      <c r="AJ298" s="2"/>
      <c r="AK298" s="2"/>
      <c r="AL298" s="2"/>
      <c r="AM298" s="2"/>
    </row>
    <row r="299" spans="1:39" s="43" customFormat="1" ht="12.75" outlineLevel="1">
      <c r="A299" s="14" t="s">
        <v>898</v>
      </c>
      <c r="B299" s="27" t="s">
        <v>3181</v>
      </c>
      <c r="C299" s="14" t="s">
        <v>3826</v>
      </c>
      <c r="D299" s="2">
        <f>COUNTIF(C:C,C299)</f>
        <v>13</v>
      </c>
      <c r="E299" s="21" t="s">
        <v>3645</v>
      </c>
      <c r="F299" s="14" t="s">
        <v>3827</v>
      </c>
      <c r="G299" s="14" t="s">
        <v>111</v>
      </c>
      <c r="H299" s="28"/>
      <c r="I299" s="14"/>
      <c r="J299" s="14" t="s">
        <v>2607</v>
      </c>
      <c r="K299" s="31">
        <v>39814</v>
      </c>
      <c r="L299" s="31">
        <v>39814</v>
      </c>
      <c r="M299" s="17">
        <v>24</v>
      </c>
      <c r="N299" s="31">
        <v>40543</v>
      </c>
      <c r="O299" s="14" t="s">
        <v>2547</v>
      </c>
      <c r="P299" s="14" t="s">
        <v>2547</v>
      </c>
      <c r="Q299" s="14" t="s">
        <v>2547</v>
      </c>
      <c r="R299" s="14" t="s">
        <v>2547</v>
      </c>
      <c r="S299" s="14" t="s">
        <v>2547</v>
      </c>
      <c r="T299" s="14" t="s">
        <v>2547</v>
      </c>
      <c r="U299" s="14" t="s">
        <v>2547</v>
      </c>
      <c r="V299" s="14" t="s">
        <v>2548</v>
      </c>
      <c r="W299" s="2" t="s">
        <v>1937</v>
      </c>
      <c r="X299" s="14" t="s">
        <v>1936</v>
      </c>
      <c r="Y299" s="14" t="s">
        <v>3837</v>
      </c>
      <c r="Z299" s="18">
        <f>60000*0.16829</f>
        <v>10097.4</v>
      </c>
      <c r="AA299" s="14" t="s">
        <v>2550</v>
      </c>
      <c r="AB299" s="14" t="s">
        <v>3393</v>
      </c>
      <c r="AC299" s="14" t="s">
        <v>1954</v>
      </c>
      <c r="AD299" s="14" t="s">
        <v>1507</v>
      </c>
      <c r="AE299" s="14" t="s">
        <v>2547</v>
      </c>
      <c r="AF299" s="14" t="s">
        <v>785</v>
      </c>
      <c r="AG299" s="14" t="s">
        <v>1955</v>
      </c>
      <c r="AH299" s="14" t="s">
        <v>3708</v>
      </c>
      <c r="AI299" s="14" t="s">
        <v>2547</v>
      </c>
      <c r="AJ299" s="14"/>
      <c r="AK299" s="14"/>
      <c r="AL299" s="14"/>
      <c r="AM299" s="14"/>
    </row>
    <row r="300" spans="1:39" s="43" customFormat="1" ht="12.75" outlineLevel="1">
      <c r="A300" s="14" t="s">
        <v>898</v>
      </c>
      <c r="B300" s="27" t="s">
        <v>3181</v>
      </c>
      <c r="C300" s="14" t="s">
        <v>3826</v>
      </c>
      <c r="D300" s="2">
        <f>COUNTIF(C:C,C300)</f>
        <v>13</v>
      </c>
      <c r="E300" s="21" t="s">
        <v>3645</v>
      </c>
      <c r="F300" s="14" t="s">
        <v>3827</v>
      </c>
      <c r="G300" s="14" t="s">
        <v>111</v>
      </c>
      <c r="H300" s="28"/>
      <c r="I300" s="14"/>
      <c r="J300" s="14" t="s">
        <v>2607</v>
      </c>
      <c r="K300" s="31">
        <v>39814</v>
      </c>
      <c r="L300" s="31">
        <v>39814</v>
      </c>
      <c r="M300" s="17">
        <v>24</v>
      </c>
      <c r="N300" s="31">
        <v>40543</v>
      </c>
      <c r="O300" s="14" t="s">
        <v>2547</v>
      </c>
      <c r="P300" s="14" t="s">
        <v>2547</v>
      </c>
      <c r="Q300" s="14" t="s">
        <v>2547</v>
      </c>
      <c r="R300" s="14" t="s">
        <v>2547</v>
      </c>
      <c r="S300" s="14" t="s">
        <v>2547</v>
      </c>
      <c r="T300" s="14" t="s">
        <v>2547</v>
      </c>
      <c r="U300" s="14" t="s">
        <v>2547</v>
      </c>
      <c r="V300" s="14" t="s">
        <v>2548</v>
      </c>
      <c r="W300" s="2" t="s">
        <v>1937</v>
      </c>
      <c r="X300" s="14" t="s">
        <v>1936</v>
      </c>
      <c r="Y300" s="14" t="s">
        <v>3837</v>
      </c>
      <c r="Z300" s="18">
        <f>44000*0.16829</f>
        <v>7404.76</v>
      </c>
      <c r="AA300" s="14" t="s">
        <v>2550</v>
      </c>
      <c r="AB300" s="14" t="s">
        <v>3393</v>
      </c>
      <c r="AC300" s="14" t="s">
        <v>1954</v>
      </c>
      <c r="AD300" s="5" t="s">
        <v>2202</v>
      </c>
      <c r="AE300" s="14" t="s">
        <v>2547</v>
      </c>
      <c r="AF300" s="14" t="s">
        <v>785</v>
      </c>
      <c r="AG300" s="14" t="s">
        <v>1955</v>
      </c>
      <c r="AH300" s="14" t="s">
        <v>3708</v>
      </c>
      <c r="AI300" s="14" t="s">
        <v>2547</v>
      </c>
      <c r="AJ300" s="14"/>
      <c r="AK300" s="14"/>
      <c r="AL300" s="14"/>
      <c r="AM300" s="14"/>
    </row>
    <row r="301" spans="1:39" s="43" customFormat="1" ht="12.75" outlineLevel="1">
      <c r="A301" s="14" t="s">
        <v>898</v>
      </c>
      <c r="B301" s="27" t="s">
        <v>3181</v>
      </c>
      <c r="C301" s="14" t="s">
        <v>3826</v>
      </c>
      <c r="D301" s="2">
        <f>COUNTIF(C:C,C301)</f>
        <v>13</v>
      </c>
      <c r="E301" s="21" t="s">
        <v>3645</v>
      </c>
      <c r="F301" s="14" t="s">
        <v>3827</v>
      </c>
      <c r="G301" s="14" t="s">
        <v>111</v>
      </c>
      <c r="H301" s="28"/>
      <c r="I301" s="14"/>
      <c r="J301" s="14" t="s">
        <v>2607</v>
      </c>
      <c r="K301" s="31">
        <v>39814</v>
      </c>
      <c r="L301" s="31">
        <v>39814</v>
      </c>
      <c r="M301" s="17">
        <v>24</v>
      </c>
      <c r="N301" s="31">
        <v>40543</v>
      </c>
      <c r="O301" s="14" t="s">
        <v>2547</v>
      </c>
      <c r="P301" s="14" t="s">
        <v>2547</v>
      </c>
      <c r="Q301" s="14" t="s">
        <v>2547</v>
      </c>
      <c r="R301" s="14" t="s">
        <v>2547</v>
      </c>
      <c r="S301" s="14" t="s">
        <v>2547</v>
      </c>
      <c r="T301" s="14" t="s">
        <v>2547</v>
      </c>
      <c r="U301" s="14" t="s">
        <v>2547</v>
      </c>
      <c r="V301" s="14" t="s">
        <v>2548</v>
      </c>
      <c r="W301" s="2" t="s">
        <v>1937</v>
      </c>
      <c r="X301" s="14" t="s">
        <v>1936</v>
      </c>
      <c r="Y301" s="14" t="s">
        <v>3837</v>
      </c>
      <c r="Z301" s="18">
        <f>5000*0.16829</f>
        <v>841.4499999999999</v>
      </c>
      <c r="AA301" s="14" t="s">
        <v>2550</v>
      </c>
      <c r="AB301" s="14" t="s">
        <v>3393</v>
      </c>
      <c r="AC301" s="14" t="s">
        <v>1954</v>
      </c>
      <c r="AD301" s="5" t="s">
        <v>2201</v>
      </c>
      <c r="AE301" s="14" t="s">
        <v>2547</v>
      </c>
      <c r="AF301" s="14" t="s">
        <v>785</v>
      </c>
      <c r="AG301" s="14" t="s">
        <v>1955</v>
      </c>
      <c r="AH301" s="14" t="s">
        <v>3708</v>
      </c>
      <c r="AI301" s="14" t="s">
        <v>2547</v>
      </c>
      <c r="AJ301" s="14"/>
      <c r="AK301" s="14"/>
      <c r="AL301" s="14"/>
      <c r="AM301" s="14"/>
    </row>
    <row r="302" spans="1:39" s="43" customFormat="1" ht="12.75" outlineLevel="1">
      <c r="A302" s="14" t="s">
        <v>898</v>
      </c>
      <c r="B302" s="27" t="s">
        <v>3181</v>
      </c>
      <c r="C302" s="14" t="s">
        <v>3826</v>
      </c>
      <c r="D302" s="2">
        <f>COUNTIF(C:C,C302)</f>
        <v>13</v>
      </c>
      <c r="E302" s="21" t="s">
        <v>3645</v>
      </c>
      <c r="F302" s="14" t="s">
        <v>3827</v>
      </c>
      <c r="G302" s="14" t="s">
        <v>111</v>
      </c>
      <c r="H302" s="28"/>
      <c r="I302" s="14"/>
      <c r="J302" s="14" t="s">
        <v>2607</v>
      </c>
      <c r="K302" s="31">
        <v>39814</v>
      </c>
      <c r="L302" s="31">
        <v>39814</v>
      </c>
      <c r="M302" s="17">
        <v>24</v>
      </c>
      <c r="N302" s="31">
        <v>40543</v>
      </c>
      <c r="O302" s="14" t="s">
        <v>2547</v>
      </c>
      <c r="P302" s="14" t="s">
        <v>2547</v>
      </c>
      <c r="Q302" s="14" t="s">
        <v>2547</v>
      </c>
      <c r="R302" s="14" t="s">
        <v>2547</v>
      </c>
      <c r="S302" s="14" t="s">
        <v>2547</v>
      </c>
      <c r="T302" s="14" t="s">
        <v>2547</v>
      </c>
      <c r="U302" s="14" t="s">
        <v>2547</v>
      </c>
      <c r="V302" s="14" t="s">
        <v>2548</v>
      </c>
      <c r="W302" s="2" t="s">
        <v>1937</v>
      </c>
      <c r="X302" s="14" t="s">
        <v>1936</v>
      </c>
      <c r="Y302" s="14" t="s">
        <v>3837</v>
      </c>
      <c r="Z302" s="18">
        <f>18000*0.16829</f>
        <v>3029.22</v>
      </c>
      <c r="AA302" s="14" t="s">
        <v>2550</v>
      </c>
      <c r="AB302" s="14" t="s">
        <v>3393</v>
      </c>
      <c r="AC302" s="14" t="s">
        <v>1954</v>
      </c>
      <c r="AD302" s="2" t="s">
        <v>2198</v>
      </c>
      <c r="AE302" s="14" t="s">
        <v>2547</v>
      </c>
      <c r="AF302" s="14" t="s">
        <v>785</v>
      </c>
      <c r="AG302" s="14" t="s">
        <v>1955</v>
      </c>
      <c r="AH302" s="14" t="s">
        <v>3708</v>
      </c>
      <c r="AI302" s="14" t="s">
        <v>2547</v>
      </c>
      <c r="AJ302" s="14"/>
      <c r="AK302" s="14"/>
      <c r="AL302" s="14"/>
      <c r="AM302" s="14"/>
    </row>
    <row r="303" spans="1:39" s="43" customFormat="1" ht="12.75" outlineLevel="1">
      <c r="A303" s="14" t="s">
        <v>898</v>
      </c>
      <c r="B303" s="27" t="s">
        <v>3181</v>
      </c>
      <c r="C303" s="14" t="s">
        <v>3826</v>
      </c>
      <c r="D303" s="2">
        <f>COUNTIF(C:C,C303)</f>
        <v>13</v>
      </c>
      <c r="E303" s="21" t="s">
        <v>3645</v>
      </c>
      <c r="F303" s="14" t="s">
        <v>3827</v>
      </c>
      <c r="G303" s="14" t="s">
        <v>111</v>
      </c>
      <c r="H303" s="28"/>
      <c r="I303" s="14"/>
      <c r="J303" s="14" t="s">
        <v>2607</v>
      </c>
      <c r="K303" s="31">
        <v>39814</v>
      </c>
      <c r="L303" s="31">
        <v>39814</v>
      </c>
      <c r="M303" s="17">
        <v>24</v>
      </c>
      <c r="N303" s="31">
        <v>40543</v>
      </c>
      <c r="O303" s="14" t="s">
        <v>2547</v>
      </c>
      <c r="P303" s="14" t="s">
        <v>2547</v>
      </c>
      <c r="Q303" s="14" t="s">
        <v>2547</v>
      </c>
      <c r="R303" s="14" t="s">
        <v>2547</v>
      </c>
      <c r="S303" s="14" t="s">
        <v>2547</v>
      </c>
      <c r="T303" s="14" t="s">
        <v>2547</v>
      </c>
      <c r="U303" s="14" t="s">
        <v>2547</v>
      </c>
      <c r="V303" s="14" t="s">
        <v>2548</v>
      </c>
      <c r="W303" s="2" t="s">
        <v>1937</v>
      </c>
      <c r="X303" s="14" t="s">
        <v>1936</v>
      </c>
      <c r="Y303" s="14" t="s">
        <v>3837</v>
      </c>
      <c r="Z303" s="18">
        <f>6000*0.16829</f>
        <v>1009.74</v>
      </c>
      <c r="AA303" s="14" t="s">
        <v>2550</v>
      </c>
      <c r="AB303" s="14" t="s">
        <v>3393</v>
      </c>
      <c r="AC303" s="14" t="s">
        <v>1954</v>
      </c>
      <c r="AD303" s="5" t="s">
        <v>1345</v>
      </c>
      <c r="AE303" s="14" t="s">
        <v>2547</v>
      </c>
      <c r="AF303" s="14" t="s">
        <v>785</v>
      </c>
      <c r="AG303" s="14" t="s">
        <v>1955</v>
      </c>
      <c r="AH303" s="14" t="s">
        <v>3708</v>
      </c>
      <c r="AI303" s="14" t="s">
        <v>2547</v>
      </c>
      <c r="AJ303" s="14"/>
      <c r="AK303" s="14"/>
      <c r="AL303" s="14"/>
      <c r="AM303" s="14"/>
    </row>
    <row r="304" spans="1:39" s="51" customFormat="1" ht="12.75" outlineLevel="1">
      <c r="A304" s="14" t="s">
        <v>898</v>
      </c>
      <c r="B304" s="27" t="s">
        <v>3181</v>
      </c>
      <c r="C304" s="14" t="s">
        <v>3826</v>
      </c>
      <c r="D304" s="2">
        <f>COUNTIF(C:C,C304)</f>
        <v>13</v>
      </c>
      <c r="E304" s="21" t="s">
        <v>3645</v>
      </c>
      <c r="F304" s="14" t="s">
        <v>3827</v>
      </c>
      <c r="G304" s="14" t="s">
        <v>111</v>
      </c>
      <c r="H304" s="28"/>
      <c r="I304" s="14"/>
      <c r="J304" s="14" t="s">
        <v>2607</v>
      </c>
      <c r="K304" s="31">
        <v>39814</v>
      </c>
      <c r="L304" s="31">
        <v>39814</v>
      </c>
      <c r="M304" s="17">
        <v>24</v>
      </c>
      <c r="N304" s="31">
        <v>40543</v>
      </c>
      <c r="O304" s="14" t="s">
        <v>2547</v>
      </c>
      <c r="P304" s="14" t="s">
        <v>2547</v>
      </c>
      <c r="Q304" s="14" t="s">
        <v>2547</v>
      </c>
      <c r="R304" s="14" t="s">
        <v>2547</v>
      </c>
      <c r="S304" s="14" t="s">
        <v>2547</v>
      </c>
      <c r="T304" s="14" t="s">
        <v>2547</v>
      </c>
      <c r="U304" s="14" t="s">
        <v>2547</v>
      </c>
      <c r="V304" s="14" t="s">
        <v>2548</v>
      </c>
      <c r="W304" s="2" t="s">
        <v>1937</v>
      </c>
      <c r="X304" s="14" t="s">
        <v>1936</v>
      </c>
      <c r="Y304" s="14" t="s">
        <v>3837</v>
      </c>
      <c r="Z304" s="18">
        <f>9300*0.16829</f>
        <v>1565.097</v>
      </c>
      <c r="AA304" s="14" t="s">
        <v>2550</v>
      </c>
      <c r="AB304" s="14" t="s">
        <v>3393</v>
      </c>
      <c r="AC304" s="14" t="s">
        <v>1954</v>
      </c>
      <c r="AD304" s="5" t="s">
        <v>2199</v>
      </c>
      <c r="AE304" s="14" t="s">
        <v>2547</v>
      </c>
      <c r="AF304" s="14" t="s">
        <v>785</v>
      </c>
      <c r="AG304" s="14" t="s">
        <v>1955</v>
      </c>
      <c r="AH304" s="14" t="s">
        <v>3708</v>
      </c>
      <c r="AI304" s="14" t="s">
        <v>2547</v>
      </c>
      <c r="AJ304" s="14"/>
      <c r="AK304" s="14"/>
      <c r="AL304" s="14"/>
      <c r="AM304" s="14"/>
    </row>
    <row r="305" spans="1:39" s="43" customFormat="1" ht="12.75" outlineLevel="1">
      <c r="A305" s="14" t="s">
        <v>898</v>
      </c>
      <c r="B305" s="27" t="s">
        <v>3181</v>
      </c>
      <c r="C305" s="14" t="s">
        <v>3826</v>
      </c>
      <c r="D305" s="2">
        <f>COUNTIF(C:C,C305)</f>
        <v>13</v>
      </c>
      <c r="E305" s="21" t="s">
        <v>3645</v>
      </c>
      <c r="F305" s="14" t="s">
        <v>3827</v>
      </c>
      <c r="G305" s="14" t="s">
        <v>111</v>
      </c>
      <c r="H305" s="28"/>
      <c r="I305" s="14"/>
      <c r="J305" s="14" t="s">
        <v>2607</v>
      </c>
      <c r="K305" s="31">
        <v>39814</v>
      </c>
      <c r="L305" s="31">
        <v>39814</v>
      </c>
      <c r="M305" s="17">
        <v>24</v>
      </c>
      <c r="N305" s="31">
        <v>40543</v>
      </c>
      <c r="O305" s="14" t="s">
        <v>2547</v>
      </c>
      <c r="P305" s="14" t="s">
        <v>2547</v>
      </c>
      <c r="Q305" s="14" t="s">
        <v>2547</v>
      </c>
      <c r="R305" s="14" t="s">
        <v>2547</v>
      </c>
      <c r="S305" s="14" t="s">
        <v>2547</v>
      </c>
      <c r="T305" s="14" t="s">
        <v>2547</v>
      </c>
      <c r="U305" s="14" t="s">
        <v>2547</v>
      </c>
      <c r="V305" s="14" t="s">
        <v>2548</v>
      </c>
      <c r="W305" s="2" t="s">
        <v>1937</v>
      </c>
      <c r="X305" s="14" t="s">
        <v>1936</v>
      </c>
      <c r="Y305" s="14" t="s">
        <v>3837</v>
      </c>
      <c r="Z305" s="18">
        <f>12000*0.16829</f>
        <v>2019.48</v>
      </c>
      <c r="AA305" s="14" t="s">
        <v>2550</v>
      </c>
      <c r="AB305" s="14" t="s">
        <v>3393</v>
      </c>
      <c r="AC305" s="14" t="s">
        <v>1954</v>
      </c>
      <c r="AD305" s="5" t="s">
        <v>2197</v>
      </c>
      <c r="AE305" s="14" t="s">
        <v>2547</v>
      </c>
      <c r="AF305" s="14" t="s">
        <v>785</v>
      </c>
      <c r="AG305" s="14" t="s">
        <v>1955</v>
      </c>
      <c r="AH305" s="14" t="s">
        <v>3708</v>
      </c>
      <c r="AI305" s="14" t="s">
        <v>2547</v>
      </c>
      <c r="AJ305" s="14"/>
      <c r="AK305" s="14"/>
      <c r="AL305" s="14"/>
      <c r="AM305" s="14"/>
    </row>
    <row r="306" spans="1:39" s="51" customFormat="1" ht="12.75" outlineLevel="1">
      <c r="A306" s="14" t="s">
        <v>898</v>
      </c>
      <c r="B306" s="27" t="s">
        <v>3181</v>
      </c>
      <c r="C306" s="14" t="s">
        <v>3826</v>
      </c>
      <c r="D306" s="2">
        <f>COUNTIF(C:C,C306)</f>
        <v>13</v>
      </c>
      <c r="E306" s="21" t="s">
        <v>3645</v>
      </c>
      <c r="F306" s="14" t="s">
        <v>3827</v>
      </c>
      <c r="G306" s="14" t="s">
        <v>111</v>
      </c>
      <c r="H306" s="28"/>
      <c r="I306" s="14"/>
      <c r="J306" s="14" t="s">
        <v>2607</v>
      </c>
      <c r="K306" s="31">
        <v>39814</v>
      </c>
      <c r="L306" s="31">
        <v>39814</v>
      </c>
      <c r="M306" s="17">
        <v>24</v>
      </c>
      <c r="N306" s="31">
        <v>40543</v>
      </c>
      <c r="O306" s="14" t="s">
        <v>2547</v>
      </c>
      <c r="P306" s="14" t="s">
        <v>2547</v>
      </c>
      <c r="Q306" s="14" t="s">
        <v>2547</v>
      </c>
      <c r="R306" s="14" t="s">
        <v>2547</v>
      </c>
      <c r="S306" s="14" t="s">
        <v>2547</v>
      </c>
      <c r="T306" s="14" t="s">
        <v>2547</v>
      </c>
      <c r="U306" s="14" t="s">
        <v>2547</v>
      </c>
      <c r="V306" s="14" t="s">
        <v>2548</v>
      </c>
      <c r="W306" s="2" t="s">
        <v>1937</v>
      </c>
      <c r="X306" s="14" t="s">
        <v>1936</v>
      </c>
      <c r="Y306" s="14" t="s">
        <v>3837</v>
      </c>
      <c r="Z306" s="18">
        <f>47500*0.16829</f>
        <v>7993.775</v>
      </c>
      <c r="AA306" s="14" t="s">
        <v>2550</v>
      </c>
      <c r="AB306" s="14" t="s">
        <v>3393</v>
      </c>
      <c r="AC306" s="14" t="s">
        <v>1954</v>
      </c>
      <c r="AD306" s="5" t="s">
        <v>2200</v>
      </c>
      <c r="AE306" s="14" t="s">
        <v>2547</v>
      </c>
      <c r="AF306" s="14" t="s">
        <v>785</v>
      </c>
      <c r="AG306" s="14" t="s">
        <v>1955</v>
      </c>
      <c r="AH306" s="14" t="s">
        <v>3708</v>
      </c>
      <c r="AI306" s="14" t="s">
        <v>2547</v>
      </c>
      <c r="AJ306" s="14"/>
      <c r="AK306" s="14"/>
      <c r="AL306" s="14"/>
      <c r="AM306" s="14"/>
    </row>
    <row r="307" spans="1:39" s="51" customFormat="1" ht="12.75" outlineLevel="1">
      <c r="A307" s="14" t="s">
        <v>898</v>
      </c>
      <c r="B307" s="27" t="s">
        <v>3181</v>
      </c>
      <c r="C307" s="14" t="s">
        <v>3826</v>
      </c>
      <c r="D307" s="2">
        <f>COUNTIF(C:C,C307)</f>
        <v>13</v>
      </c>
      <c r="E307" s="21" t="s">
        <v>3645</v>
      </c>
      <c r="F307" s="14" t="s">
        <v>3827</v>
      </c>
      <c r="G307" s="14" t="s">
        <v>111</v>
      </c>
      <c r="H307" s="28"/>
      <c r="I307" s="14"/>
      <c r="J307" s="14" t="s">
        <v>2607</v>
      </c>
      <c r="K307" s="31">
        <v>39814</v>
      </c>
      <c r="L307" s="31">
        <v>39814</v>
      </c>
      <c r="M307" s="17">
        <v>24</v>
      </c>
      <c r="N307" s="31">
        <v>40543</v>
      </c>
      <c r="O307" s="14" t="s">
        <v>2547</v>
      </c>
      <c r="P307" s="14" t="s">
        <v>2547</v>
      </c>
      <c r="Q307" s="14" t="s">
        <v>2547</v>
      </c>
      <c r="R307" s="14" t="s">
        <v>2547</v>
      </c>
      <c r="S307" s="14" t="s">
        <v>2547</v>
      </c>
      <c r="T307" s="14" t="s">
        <v>2547</v>
      </c>
      <c r="U307" s="14" t="s">
        <v>2547</v>
      </c>
      <c r="V307" s="14" t="s">
        <v>2548</v>
      </c>
      <c r="W307" s="2" t="s">
        <v>1937</v>
      </c>
      <c r="X307" s="14" t="s">
        <v>1936</v>
      </c>
      <c r="Y307" s="14" t="s">
        <v>3837</v>
      </c>
      <c r="Z307" s="18">
        <f>1500*0.16829</f>
        <v>252.435</v>
      </c>
      <c r="AA307" s="14" t="s">
        <v>2550</v>
      </c>
      <c r="AB307" s="14" t="s">
        <v>3393</v>
      </c>
      <c r="AC307" s="14" t="s">
        <v>1954</v>
      </c>
      <c r="AD307" s="5" t="s">
        <v>2198</v>
      </c>
      <c r="AE307" s="14" t="s">
        <v>2547</v>
      </c>
      <c r="AF307" s="14" t="s">
        <v>785</v>
      </c>
      <c r="AG307" s="14" t="s">
        <v>1955</v>
      </c>
      <c r="AH307" s="14" t="s">
        <v>3708</v>
      </c>
      <c r="AI307" s="14" t="s">
        <v>2547</v>
      </c>
      <c r="AJ307" s="14"/>
      <c r="AK307" s="14"/>
      <c r="AL307" s="14"/>
      <c r="AM307" s="14"/>
    </row>
    <row r="308" spans="1:39" s="51" customFormat="1" ht="12.75" outlineLevel="1">
      <c r="A308" s="14" t="s">
        <v>898</v>
      </c>
      <c r="B308" s="27" t="s">
        <v>3181</v>
      </c>
      <c r="C308" s="14" t="s">
        <v>3826</v>
      </c>
      <c r="D308" s="2">
        <f>COUNTIF(C:C,C308)</f>
        <v>13</v>
      </c>
      <c r="E308" s="21" t="s">
        <v>3645</v>
      </c>
      <c r="F308" s="14" t="s">
        <v>3827</v>
      </c>
      <c r="G308" s="14" t="s">
        <v>111</v>
      </c>
      <c r="H308" s="28"/>
      <c r="I308" s="14"/>
      <c r="J308" s="14" t="s">
        <v>2607</v>
      </c>
      <c r="K308" s="31">
        <v>39814</v>
      </c>
      <c r="L308" s="31">
        <v>39814</v>
      </c>
      <c r="M308" s="17">
        <v>24</v>
      </c>
      <c r="N308" s="31">
        <v>40543</v>
      </c>
      <c r="O308" s="14" t="s">
        <v>2547</v>
      </c>
      <c r="P308" s="14" t="s">
        <v>2547</v>
      </c>
      <c r="Q308" s="14" t="s">
        <v>2547</v>
      </c>
      <c r="R308" s="14" t="s">
        <v>2547</v>
      </c>
      <c r="S308" s="14" t="s">
        <v>2547</v>
      </c>
      <c r="T308" s="14" t="s">
        <v>2547</v>
      </c>
      <c r="U308" s="14" t="s">
        <v>2547</v>
      </c>
      <c r="V308" s="14" t="s">
        <v>2548</v>
      </c>
      <c r="W308" s="2" t="s">
        <v>1937</v>
      </c>
      <c r="X308" s="14" t="s">
        <v>1936</v>
      </c>
      <c r="Y308" s="14" t="s">
        <v>3837</v>
      </c>
      <c r="Z308" s="18">
        <f>89500*0.16829</f>
        <v>15061.955</v>
      </c>
      <c r="AA308" s="14" t="s">
        <v>2550</v>
      </c>
      <c r="AB308" s="14" t="s">
        <v>3393</v>
      </c>
      <c r="AC308" s="14" t="s">
        <v>1954</v>
      </c>
      <c r="AD308" s="14" t="s">
        <v>1498</v>
      </c>
      <c r="AE308" s="14" t="s">
        <v>2547</v>
      </c>
      <c r="AF308" s="14" t="s">
        <v>785</v>
      </c>
      <c r="AG308" s="14" t="s">
        <v>1955</v>
      </c>
      <c r="AH308" s="14" t="s">
        <v>3708</v>
      </c>
      <c r="AI308" s="14" t="s">
        <v>2547</v>
      </c>
      <c r="AJ308" s="14"/>
      <c r="AK308" s="14"/>
      <c r="AL308" s="14"/>
      <c r="AM308" s="14"/>
    </row>
    <row r="309" spans="1:39" s="43" customFormat="1" ht="12.75" outlineLevel="1">
      <c r="A309" s="14" t="s">
        <v>898</v>
      </c>
      <c r="B309" s="27" t="s">
        <v>3181</v>
      </c>
      <c r="C309" s="14" t="s">
        <v>3826</v>
      </c>
      <c r="D309" s="2">
        <f>COUNTIF(C:C,C309)</f>
        <v>13</v>
      </c>
      <c r="E309" s="21" t="s">
        <v>3645</v>
      </c>
      <c r="F309" s="14" t="s">
        <v>3827</v>
      </c>
      <c r="G309" s="14" t="s">
        <v>111</v>
      </c>
      <c r="H309" s="28"/>
      <c r="I309" s="14"/>
      <c r="J309" s="14" t="s">
        <v>2607</v>
      </c>
      <c r="K309" s="31">
        <v>39814</v>
      </c>
      <c r="L309" s="31">
        <v>39814</v>
      </c>
      <c r="M309" s="17">
        <v>24</v>
      </c>
      <c r="N309" s="31">
        <v>40543</v>
      </c>
      <c r="O309" s="14" t="s">
        <v>2547</v>
      </c>
      <c r="P309" s="14" t="s">
        <v>2547</v>
      </c>
      <c r="Q309" s="14" t="s">
        <v>2547</v>
      </c>
      <c r="R309" s="14" t="s">
        <v>2547</v>
      </c>
      <c r="S309" s="14" t="s">
        <v>2547</v>
      </c>
      <c r="T309" s="14" t="s">
        <v>2547</v>
      </c>
      <c r="U309" s="14" t="s">
        <v>2547</v>
      </c>
      <c r="V309" s="14" t="s">
        <v>2548</v>
      </c>
      <c r="W309" s="2" t="s">
        <v>1937</v>
      </c>
      <c r="X309" s="14" t="s">
        <v>1936</v>
      </c>
      <c r="Y309" s="14" t="s">
        <v>3837</v>
      </c>
      <c r="Z309" s="18">
        <f>7000*0.16829</f>
        <v>1178.03</v>
      </c>
      <c r="AA309" s="14" t="s">
        <v>2550</v>
      </c>
      <c r="AB309" s="14" t="s">
        <v>3393</v>
      </c>
      <c r="AC309" s="14" t="s">
        <v>1954</v>
      </c>
      <c r="AD309" s="5" t="s">
        <v>1345</v>
      </c>
      <c r="AE309" s="14" t="s">
        <v>2547</v>
      </c>
      <c r="AF309" s="14" t="s">
        <v>785</v>
      </c>
      <c r="AG309" s="14" t="s">
        <v>1955</v>
      </c>
      <c r="AH309" s="14" t="s">
        <v>3708</v>
      </c>
      <c r="AI309" s="14" t="s">
        <v>2547</v>
      </c>
      <c r="AJ309" s="14"/>
      <c r="AK309" s="14"/>
      <c r="AL309" s="14"/>
      <c r="AM309" s="14"/>
    </row>
    <row r="310" spans="1:39" s="51" customFormat="1" ht="12.75" outlineLevel="1">
      <c r="A310" s="14" t="s">
        <v>898</v>
      </c>
      <c r="B310" s="27" t="s">
        <v>3181</v>
      </c>
      <c r="C310" s="14" t="s">
        <v>3826</v>
      </c>
      <c r="D310" s="2">
        <f>COUNTIF(C:C,C310)</f>
        <v>13</v>
      </c>
      <c r="E310" s="21" t="s">
        <v>3645</v>
      </c>
      <c r="F310" s="14" t="s">
        <v>3827</v>
      </c>
      <c r="G310" s="14" t="s">
        <v>111</v>
      </c>
      <c r="H310" s="28"/>
      <c r="I310" s="14"/>
      <c r="J310" s="14" t="s">
        <v>2607</v>
      </c>
      <c r="K310" s="31">
        <v>39814</v>
      </c>
      <c r="L310" s="31">
        <v>39814</v>
      </c>
      <c r="M310" s="17">
        <v>24</v>
      </c>
      <c r="N310" s="31">
        <v>40543</v>
      </c>
      <c r="O310" s="14" t="s">
        <v>2547</v>
      </c>
      <c r="P310" s="14" t="s">
        <v>2547</v>
      </c>
      <c r="Q310" s="14" t="s">
        <v>2547</v>
      </c>
      <c r="R310" s="14" t="s">
        <v>2547</v>
      </c>
      <c r="S310" s="14" t="s">
        <v>2547</v>
      </c>
      <c r="T310" s="14" t="s">
        <v>2547</v>
      </c>
      <c r="U310" s="14" t="s">
        <v>2547</v>
      </c>
      <c r="V310" s="14" t="s">
        <v>2548</v>
      </c>
      <c r="W310" s="2" t="s">
        <v>1937</v>
      </c>
      <c r="X310" s="14" t="s">
        <v>1936</v>
      </c>
      <c r="Y310" s="14" t="s">
        <v>3837</v>
      </c>
      <c r="Z310" s="18">
        <f>24000*0.16829</f>
        <v>4038.96</v>
      </c>
      <c r="AA310" s="14" t="s">
        <v>2550</v>
      </c>
      <c r="AB310" s="14" t="s">
        <v>3393</v>
      </c>
      <c r="AC310" s="14" t="s">
        <v>1954</v>
      </c>
      <c r="AD310" s="2" t="s">
        <v>1343</v>
      </c>
      <c r="AE310" s="14" t="s">
        <v>2547</v>
      </c>
      <c r="AF310" s="14" t="s">
        <v>785</v>
      </c>
      <c r="AG310" s="14" t="s">
        <v>1955</v>
      </c>
      <c r="AH310" s="14" t="s">
        <v>3708</v>
      </c>
      <c r="AI310" s="14" t="s">
        <v>2547</v>
      </c>
      <c r="AJ310" s="14"/>
      <c r="AK310" s="14"/>
      <c r="AL310" s="14"/>
      <c r="AM310" s="14"/>
    </row>
    <row r="311" spans="1:39" s="43" customFormat="1" ht="12.75" outlineLevel="1">
      <c r="A311" s="14" t="s">
        <v>898</v>
      </c>
      <c r="B311" s="27" t="s">
        <v>3181</v>
      </c>
      <c r="C311" s="14" t="s">
        <v>3826</v>
      </c>
      <c r="D311" s="2">
        <f>COUNTIF(C:C,C311)</f>
        <v>13</v>
      </c>
      <c r="E311" s="21" t="s">
        <v>3645</v>
      </c>
      <c r="F311" s="14" t="s">
        <v>3827</v>
      </c>
      <c r="G311" s="14" t="s">
        <v>111</v>
      </c>
      <c r="H311" s="28"/>
      <c r="I311" s="14"/>
      <c r="J311" s="14" t="s">
        <v>2607</v>
      </c>
      <c r="K311" s="31">
        <v>39814</v>
      </c>
      <c r="L311" s="31">
        <v>39814</v>
      </c>
      <c r="M311" s="17">
        <v>24</v>
      </c>
      <c r="N311" s="31">
        <v>40543</v>
      </c>
      <c r="O311" s="14" t="s">
        <v>2547</v>
      </c>
      <c r="P311" s="14" t="s">
        <v>2547</v>
      </c>
      <c r="Q311" s="14" t="s">
        <v>2547</v>
      </c>
      <c r="R311" s="14" t="s">
        <v>2547</v>
      </c>
      <c r="S311" s="14" t="s">
        <v>2547</v>
      </c>
      <c r="T311" s="14" t="s">
        <v>2547</v>
      </c>
      <c r="U311" s="14" t="s">
        <v>2547</v>
      </c>
      <c r="V311" s="14" t="s">
        <v>2548</v>
      </c>
      <c r="W311" s="2" t="s">
        <v>1937</v>
      </c>
      <c r="X311" s="14" t="s">
        <v>1936</v>
      </c>
      <c r="Y311" s="14" t="s">
        <v>3837</v>
      </c>
      <c r="Z311" s="18">
        <f>4300*0.16829</f>
        <v>723.6469999999999</v>
      </c>
      <c r="AA311" s="14" t="s">
        <v>2550</v>
      </c>
      <c r="AB311" s="14" t="s">
        <v>3393</v>
      </c>
      <c r="AC311" s="14" t="s">
        <v>1954</v>
      </c>
      <c r="AD311" s="2" t="s">
        <v>2199</v>
      </c>
      <c r="AE311" s="14" t="s">
        <v>2547</v>
      </c>
      <c r="AF311" s="14" t="s">
        <v>785</v>
      </c>
      <c r="AG311" s="14" t="s">
        <v>1955</v>
      </c>
      <c r="AH311" s="14" t="s">
        <v>3708</v>
      </c>
      <c r="AI311" s="14" t="s">
        <v>2547</v>
      </c>
      <c r="AJ311" s="14"/>
      <c r="AK311" s="14"/>
      <c r="AL311" s="14"/>
      <c r="AM311" s="14"/>
    </row>
    <row r="312" spans="1:39" s="43" customFormat="1" ht="12.75" outlineLevel="1">
      <c r="A312" s="14" t="s">
        <v>898</v>
      </c>
      <c r="B312" s="27" t="s">
        <v>3182</v>
      </c>
      <c r="C312" s="14" t="s">
        <v>3010</v>
      </c>
      <c r="D312" s="2">
        <f>COUNTIF(C:C,C312)</f>
        <v>13</v>
      </c>
      <c r="E312" s="21" t="s">
        <v>3646</v>
      </c>
      <c r="F312" s="14" t="s">
        <v>2610</v>
      </c>
      <c r="G312" s="14" t="s">
        <v>111</v>
      </c>
      <c r="H312" s="28"/>
      <c r="I312" s="14"/>
      <c r="J312" s="14" t="s">
        <v>2608</v>
      </c>
      <c r="K312" s="31">
        <v>39814</v>
      </c>
      <c r="L312" s="31">
        <v>39814</v>
      </c>
      <c r="M312" s="17">
        <v>24</v>
      </c>
      <c r="N312" s="31">
        <v>40543</v>
      </c>
      <c r="O312" s="14" t="s">
        <v>2547</v>
      </c>
      <c r="P312" s="14" t="s">
        <v>2547</v>
      </c>
      <c r="Q312" s="14" t="s">
        <v>2547</v>
      </c>
      <c r="R312" s="14" t="s">
        <v>2547</v>
      </c>
      <c r="S312" s="14" t="s">
        <v>2547</v>
      </c>
      <c r="T312" s="14" t="s">
        <v>2547</v>
      </c>
      <c r="U312" s="14" t="s">
        <v>2547</v>
      </c>
      <c r="V312" s="14" t="s">
        <v>2548</v>
      </c>
      <c r="W312" s="2" t="s">
        <v>1937</v>
      </c>
      <c r="X312" s="14" t="s">
        <v>1936</v>
      </c>
      <c r="Y312" s="14" t="s">
        <v>3837</v>
      </c>
      <c r="Z312" s="18" t="s">
        <v>2547</v>
      </c>
      <c r="AA312" s="14" t="s">
        <v>2550</v>
      </c>
      <c r="AB312" s="14" t="s">
        <v>3838</v>
      </c>
      <c r="AC312" s="14" t="s">
        <v>1954</v>
      </c>
      <c r="AD312" s="14" t="s">
        <v>1507</v>
      </c>
      <c r="AE312" s="14" t="s">
        <v>2547</v>
      </c>
      <c r="AF312" s="14" t="s">
        <v>785</v>
      </c>
      <c r="AG312" s="14" t="s">
        <v>1625</v>
      </c>
      <c r="AH312" s="14" t="s">
        <v>3708</v>
      </c>
      <c r="AI312" s="14" t="s">
        <v>2547</v>
      </c>
      <c r="AJ312" s="14"/>
      <c r="AK312" s="14"/>
      <c r="AL312" s="14"/>
      <c r="AM312" s="14"/>
    </row>
    <row r="313" spans="1:39" s="43" customFormat="1" ht="12.75" outlineLevel="1">
      <c r="A313" s="14" t="s">
        <v>898</v>
      </c>
      <c r="B313" s="27" t="s">
        <v>3182</v>
      </c>
      <c r="C313" s="14" t="s">
        <v>3010</v>
      </c>
      <c r="D313" s="2">
        <f>COUNTIF(C:C,C313)</f>
        <v>13</v>
      </c>
      <c r="E313" s="21" t="s">
        <v>3646</v>
      </c>
      <c r="F313" s="14" t="s">
        <v>2610</v>
      </c>
      <c r="G313" s="14" t="s">
        <v>111</v>
      </c>
      <c r="H313" s="28"/>
      <c r="I313" s="14"/>
      <c r="J313" s="14" t="s">
        <v>2608</v>
      </c>
      <c r="K313" s="31">
        <v>39814</v>
      </c>
      <c r="L313" s="31">
        <v>39814</v>
      </c>
      <c r="M313" s="17">
        <v>24</v>
      </c>
      <c r="N313" s="31">
        <v>40543</v>
      </c>
      <c r="O313" s="14" t="s">
        <v>2547</v>
      </c>
      <c r="P313" s="14" t="s">
        <v>2547</v>
      </c>
      <c r="Q313" s="14" t="s">
        <v>2547</v>
      </c>
      <c r="R313" s="14" t="s">
        <v>2547</v>
      </c>
      <c r="S313" s="14" t="s">
        <v>2547</v>
      </c>
      <c r="T313" s="14" t="s">
        <v>2547</v>
      </c>
      <c r="U313" s="14" t="s">
        <v>2547</v>
      </c>
      <c r="V313" s="14" t="s">
        <v>2548</v>
      </c>
      <c r="W313" s="2" t="s">
        <v>1937</v>
      </c>
      <c r="X313" s="14" t="s">
        <v>1936</v>
      </c>
      <c r="Y313" s="14" t="s">
        <v>3837</v>
      </c>
      <c r="Z313" s="18" t="s">
        <v>2547</v>
      </c>
      <c r="AA313" s="14" t="s">
        <v>2550</v>
      </c>
      <c r="AB313" s="14" t="s">
        <v>3838</v>
      </c>
      <c r="AC313" s="14" t="s">
        <v>1954</v>
      </c>
      <c r="AD313" s="5" t="s">
        <v>2202</v>
      </c>
      <c r="AE313" s="14" t="s">
        <v>2547</v>
      </c>
      <c r="AF313" s="14" t="s">
        <v>785</v>
      </c>
      <c r="AG313" s="14" t="s">
        <v>1625</v>
      </c>
      <c r="AH313" s="14" t="s">
        <v>3708</v>
      </c>
      <c r="AI313" s="14" t="s">
        <v>2547</v>
      </c>
      <c r="AJ313" s="14"/>
      <c r="AK313" s="14"/>
      <c r="AL313" s="14"/>
      <c r="AM313" s="14"/>
    </row>
    <row r="314" spans="1:39" s="43" customFormat="1" ht="12.75" outlineLevel="1">
      <c r="A314" s="14" t="s">
        <v>898</v>
      </c>
      <c r="B314" s="27" t="s">
        <v>3182</v>
      </c>
      <c r="C314" s="14" t="s">
        <v>3010</v>
      </c>
      <c r="D314" s="2">
        <f>COUNTIF(C:C,C314)</f>
        <v>13</v>
      </c>
      <c r="E314" s="21" t="s">
        <v>3646</v>
      </c>
      <c r="F314" s="14" t="s">
        <v>2610</v>
      </c>
      <c r="G314" s="14" t="s">
        <v>111</v>
      </c>
      <c r="H314" s="28"/>
      <c r="I314" s="14"/>
      <c r="J314" s="14" t="s">
        <v>2608</v>
      </c>
      <c r="K314" s="31">
        <v>39814</v>
      </c>
      <c r="L314" s="31">
        <v>39814</v>
      </c>
      <c r="M314" s="17">
        <v>24</v>
      </c>
      <c r="N314" s="31">
        <v>40543</v>
      </c>
      <c r="O314" s="14" t="s">
        <v>2547</v>
      </c>
      <c r="P314" s="14" t="s">
        <v>2547</v>
      </c>
      <c r="Q314" s="14" t="s">
        <v>2547</v>
      </c>
      <c r="R314" s="14" t="s">
        <v>2547</v>
      </c>
      <c r="S314" s="14" t="s">
        <v>2547</v>
      </c>
      <c r="T314" s="14" t="s">
        <v>2547</v>
      </c>
      <c r="U314" s="14" t="s">
        <v>2547</v>
      </c>
      <c r="V314" s="14" t="s">
        <v>2548</v>
      </c>
      <c r="W314" s="2" t="s">
        <v>1937</v>
      </c>
      <c r="X314" s="14" t="s">
        <v>1936</v>
      </c>
      <c r="Y314" s="14" t="s">
        <v>3837</v>
      </c>
      <c r="Z314" s="18" t="s">
        <v>2547</v>
      </c>
      <c r="AA314" s="14" t="s">
        <v>2550</v>
      </c>
      <c r="AB314" s="14" t="s">
        <v>3838</v>
      </c>
      <c r="AC314" s="14" t="s">
        <v>1954</v>
      </c>
      <c r="AD314" s="5" t="s">
        <v>2201</v>
      </c>
      <c r="AE314" s="14" t="s">
        <v>2547</v>
      </c>
      <c r="AF314" s="14" t="s">
        <v>785</v>
      </c>
      <c r="AG314" s="14" t="s">
        <v>1625</v>
      </c>
      <c r="AH314" s="14" t="s">
        <v>3708</v>
      </c>
      <c r="AI314" s="14" t="s">
        <v>2547</v>
      </c>
      <c r="AJ314" s="14"/>
      <c r="AK314" s="14"/>
      <c r="AL314" s="14"/>
      <c r="AM314" s="14"/>
    </row>
    <row r="315" spans="1:39" s="43" customFormat="1" ht="12.75" outlineLevel="1">
      <c r="A315" s="14" t="s">
        <v>898</v>
      </c>
      <c r="B315" s="27" t="s">
        <v>3182</v>
      </c>
      <c r="C315" s="14" t="s">
        <v>3010</v>
      </c>
      <c r="D315" s="2">
        <f>COUNTIF(C:C,C315)</f>
        <v>13</v>
      </c>
      <c r="E315" s="21" t="s">
        <v>3646</v>
      </c>
      <c r="F315" s="14" t="s">
        <v>2610</v>
      </c>
      <c r="G315" s="14" t="s">
        <v>111</v>
      </c>
      <c r="H315" s="28"/>
      <c r="I315" s="14"/>
      <c r="J315" s="14" t="s">
        <v>2608</v>
      </c>
      <c r="K315" s="31">
        <v>39814</v>
      </c>
      <c r="L315" s="31">
        <v>39814</v>
      </c>
      <c r="M315" s="17">
        <v>24</v>
      </c>
      <c r="N315" s="31">
        <v>40543</v>
      </c>
      <c r="O315" s="14" t="s">
        <v>2547</v>
      </c>
      <c r="P315" s="14" t="s">
        <v>2547</v>
      </c>
      <c r="Q315" s="14" t="s">
        <v>2547</v>
      </c>
      <c r="R315" s="14" t="s">
        <v>2547</v>
      </c>
      <c r="S315" s="14" t="s">
        <v>2547</v>
      </c>
      <c r="T315" s="14" t="s">
        <v>2547</v>
      </c>
      <c r="U315" s="14" t="s">
        <v>2547</v>
      </c>
      <c r="V315" s="14" t="s">
        <v>2548</v>
      </c>
      <c r="W315" s="2" t="s">
        <v>1937</v>
      </c>
      <c r="X315" s="14" t="s">
        <v>1936</v>
      </c>
      <c r="Y315" s="14" t="s">
        <v>3837</v>
      </c>
      <c r="Z315" s="18" t="s">
        <v>2547</v>
      </c>
      <c r="AA315" s="14" t="s">
        <v>2550</v>
      </c>
      <c r="AB315" s="14" t="s">
        <v>3838</v>
      </c>
      <c r="AC315" s="14" t="s">
        <v>1954</v>
      </c>
      <c r="AD315" s="2" t="s">
        <v>2198</v>
      </c>
      <c r="AE315" s="14" t="s">
        <v>2547</v>
      </c>
      <c r="AF315" s="14" t="s">
        <v>785</v>
      </c>
      <c r="AG315" s="14" t="s">
        <v>1625</v>
      </c>
      <c r="AH315" s="14" t="s">
        <v>3708</v>
      </c>
      <c r="AI315" s="14" t="s">
        <v>2547</v>
      </c>
      <c r="AJ315" s="14"/>
      <c r="AK315" s="14"/>
      <c r="AL315" s="14"/>
      <c r="AM315" s="14"/>
    </row>
    <row r="316" spans="1:39" s="43" customFormat="1" ht="12.75" outlineLevel="1">
      <c r="A316" s="14" t="s">
        <v>898</v>
      </c>
      <c r="B316" s="27" t="s">
        <v>3182</v>
      </c>
      <c r="C316" s="14" t="s">
        <v>3010</v>
      </c>
      <c r="D316" s="2">
        <f>COUNTIF(C:C,C316)</f>
        <v>13</v>
      </c>
      <c r="E316" s="21" t="s">
        <v>3646</v>
      </c>
      <c r="F316" s="14" t="s">
        <v>2610</v>
      </c>
      <c r="G316" s="14" t="s">
        <v>111</v>
      </c>
      <c r="H316" s="28"/>
      <c r="I316" s="14"/>
      <c r="J316" s="14" t="s">
        <v>2608</v>
      </c>
      <c r="K316" s="31">
        <v>39814</v>
      </c>
      <c r="L316" s="31">
        <v>39814</v>
      </c>
      <c r="M316" s="17">
        <v>24</v>
      </c>
      <c r="N316" s="31">
        <v>40543</v>
      </c>
      <c r="O316" s="14" t="s">
        <v>2547</v>
      </c>
      <c r="P316" s="14" t="s">
        <v>2547</v>
      </c>
      <c r="Q316" s="14" t="s">
        <v>2547</v>
      </c>
      <c r="R316" s="14" t="s">
        <v>2547</v>
      </c>
      <c r="S316" s="14" t="s">
        <v>2547</v>
      </c>
      <c r="T316" s="14" t="s">
        <v>2547</v>
      </c>
      <c r="U316" s="14" t="s">
        <v>2547</v>
      </c>
      <c r="V316" s="14" t="s">
        <v>2548</v>
      </c>
      <c r="W316" s="2" t="s">
        <v>1937</v>
      </c>
      <c r="X316" s="14" t="s">
        <v>1936</v>
      </c>
      <c r="Y316" s="14" t="s">
        <v>3837</v>
      </c>
      <c r="Z316" s="18" t="s">
        <v>2547</v>
      </c>
      <c r="AA316" s="14" t="s">
        <v>2550</v>
      </c>
      <c r="AB316" s="14" t="s">
        <v>3838</v>
      </c>
      <c r="AC316" s="14" t="s">
        <v>1954</v>
      </c>
      <c r="AD316" s="5" t="s">
        <v>1345</v>
      </c>
      <c r="AE316" s="14" t="s">
        <v>2547</v>
      </c>
      <c r="AF316" s="14" t="s">
        <v>785</v>
      </c>
      <c r="AG316" s="14" t="s">
        <v>1625</v>
      </c>
      <c r="AH316" s="14" t="s">
        <v>3708</v>
      </c>
      <c r="AI316" s="14" t="s">
        <v>2547</v>
      </c>
      <c r="AJ316" s="14"/>
      <c r="AK316" s="14"/>
      <c r="AL316" s="14"/>
      <c r="AM316" s="14"/>
    </row>
    <row r="317" spans="1:39" s="43" customFormat="1" ht="12.75" outlineLevel="1">
      <c r="A317" s="14" t="s">
        <v>898</v>
      </c>
      <c r="B317" s="27" t="s">
        <v>3182</v>
      </c>
      <c r="C317" s="14" t="s">
        <v>3010</v>
      </c>
      <c r="D317" s="2">
        <f>COUNTIF(C:C,C317)</f>
        <v>13</v>
      </c>
      <c r="E317" s="21" t="s">
        <v>3646</v>
      </c>
      <c r="F317" s="14" t="s">
        <v>2610</v>
      </c>
      <c r="G317" s="14" t="s">
        <v>111</v>
      </c>
      <c r="H317" s="28"/>
      <c r="I317" s="14"/>
      <c r="J317" s="14" t="s">
        <v>2608</v>
      </c>
      <c r="K317" s="31">
        <v>39814</v>
      </c>
      <c r="L317" s="31">
        <v>39814</v>
      </c>
      <c r="M317" s="17">
        <v>24</v>
      </c>
      <c r="N317" s="31">
        <v>40543</v>
      </c>
      <c r="O317" s="14" t="s">
        <v>2547</v>
      </c>
      <c r="P317" s="14" t="s">
        <v>2547</v>
      </c>
      <c r="Q317" s="14" t="s">
        <v>2547</v>
      </c>
      <c r="R317" s="14" t="s">
        <v>2547</v>
      </c>
      <c r="S317" s="14" t="s">
        <v>2547</v>
      </c>
      <c r="T317" s="14" t="s">
        <v>2547</v>
      </c>
      <c r="U317" s="14" t="s">
        <v>2547</v>
      </c>
      <c r="V317" s="14" t="s">
        <v>2548</v>
      </c>
      <c r="W317" s="2" t="s">
        <v>1937</v>
      </c>
      <c r="X317" s="14" t="s">
        <v>1936</v>
      </c>
      <c r="Y317" s="14" t="s">
        <v>3837</v>
      </c>
      <c r="Z317" s="18" t="s">
        <v>2547</v>
      </c>
      <c r="AA317" s="14" t="s">
        <v>2550</v>
      </c>
      <c r="AB317" s="14" t="s">
        <v>3838</v>
      </c>
      <c r="AC317" s="14" t="s">
        <v>1954</v>
      </c>
      <c r="AD317" s="5" t="s">
        <v>2199</v>
      </c>
      <c r="AE317" s="14" t="s">
        <v>2547</v>
      </c>
      <c r="AF317" s="14" t="s">
        <v>785</v>
      </c>
      <c r="AG317" s="14" t="s">
        <v>1625</v>
      </c>
      <c r="AH317" s="14" t="s">
        <v>3708</v>
      </c>
      <c r="AI317" s="14" t="s">
        <v>2547</v>
      </c>
      <c r="AJ317" s="14"/>
      <c r="AK317" s="14"/>
      <c r="AL317" s="14"/>
      <c r="AM317" s="14"/>
    </row>
    <row r="318" spans="1:39" s="43" customFormat="1" ht="12.75" outlineLevel="1">
      <c r="A318" s="14" t="s">
        <v>898</v>
      </c>
      <c r="B318" s="27" t="s">
        <v>3182</v>
      </c>
      <c r="C318" s="14" t="s">
        <v>3010</v>
      </c>
      <c r="D318" s="2">
        <f>COUNTIF(C:C,C318)</f>
        <v>13</v>
      </c>
      <c r="E318" s="21" t="s">
        <v>3646</v>
      </c>
      <c r="F318" s="14" t="s">
        <v>2610</v>
      </c>
      <c r="G318" s="14" t="s">
        <v>111</v>
      </c>
      <c r="H318" s="28"/>
      <c r="I318" s="14"/>
      <c r="J318" s="14" t="s">
        <v>2608</v>
      </c>
      <c r="K318" s="31">
        <v>39814</v>
      </c>
      <c r="L318" s="31">
        <v>39814</v>
      </c>
      <c r="M318" s="17">
        <v>24</v>
      </c>
      <c r="N318" s="31">
        <v>40543</v>
      </c>
      <c r="O318" s="14" t="s">
        <v>2547</v>
      </c>
      <c r="P318" s="14" t="s">
        <v>2547</v>
      </c>
      <c r="Q318" s="14" t="s">
        <v>2547</v>
      </c>
      <c r="R318" s="14" t="s">
        <v>2547</v>
      </c>
      <c r="S318" s="14" t="s">
        <v>2547</v>
      </c>
      <c r="T318" s="14" t="s">
        <v>2547</v>
      </c>
      <c r="U318" s="14" t="s">
        <v>2547</v>
      </c>
      <c r="V318" s="14" t="s">
        <v>2548</v>
      </c>
      <c r="W318" s="2" t="s">
        <v>1937</v>
      </c>
      <c r="X318" s="14" t="s">
        <v>1936</v>
      </c>
      <c r="Y318" s="14" t="s">
        <v>3837</v>
      </c>
      <c r="Z318" s="18" t="s">
        <v>2547</v>
      </c>
      <c r="AA318" s="14" t="s">
        <v>2550</v>
      </c>
      <c r="AB318" s="14" t="s">
        <v>3838</v>
      </c>
      <c r="AC318" s="14" t="s">
        <v>1954</v>
      </c>
      <c r="AD318" s="5" t="s">
        <v>2197</v>
      </c>
      <c r="AE318" s="14" t="s">
        <v>2547</v>
      </c>
      <c r="AF318" s="14" t="s">
        <v>785</v>
      </c>
      <c r="AG318" s="14" t="s">
        <v>1625</v>
      </c>
      <c r="AH318" s="14" t="s">
        <v>3708</v>
      </c>
      <c r="AI318" s="14" t="s">
        <v>2547</v>
      </c>
      <c r="AJ318" s="14"/>
      <c r="AK318" s="14"/>
      <c r="AL318" s="14"/>
      <c r="AM318" s="14"/>
    </row>
    <row r="319" spans="1:39" s="43" customFormat="1" ht="12.75" outlineLevel="1">
      <c r="A319" s="14" t="s">
        <v>898</v>
      </c>
      <c r="B319" s="27" t="s">
        <v>3182</v>
      </c>
      <c r="C319" s="14" t="s">
        <v>3010</v>
      </c>
      <c r="D319" s="2">
        <f>COUNTIF(C:C,C319)</f>
        <v>13</v>
      </c>
      <c r="E319" s="21" t="s">
        <v>3646</v>
      </c>
      <c r="F319" s="14" t="s">
        <v>2610</v>
      </c>
      <c r="G319" s="14" t="s">
        <v>111</v>
      </c>
      <c r="H319" s="28"/>
      <c r="I319" s="14"/>
      <c r="J319" s="14" t="s">
        <v>2608</v>
      </c>
      <c r="K319" s="31">
        <v>39814</v>
      </c>
      <c r="L319" s="31">
        <v>39814</v>
      </c>
      <c r="M319" s="17">
        <v>24</v>
      </c>
      <c r="N319" s="31">
        <v>40543</v>
      </c>
      <c r="O319" s="14" t="s">
        <v>2547</v>
      </c>
      <c r="P319" s="14" t="s">
        <v>2547</v>
      </c>
      <c r="Q319" s="14" t="s">
        <v>2547</v>
      </c>
      <c r="R319" s="14" t="s">
        <v>2547</v>
      </c>
      <c r="S319" s="14" t="s">
        <v>2547</v>
      </c>
      <c r="T319" s="14" t="s">
        <v>2547</v>
      </c>
      <c r="U319" s="14" t="s">
        <v>2547</v>
      </c>
      <c r="V319" s="14" t="s">
        <v>2548</v>
      </c>
      <c r="W319" s="2" t="s">
        <v>1937</v>
      </c>
      <c r="X319" s="14" t="s">
        <v>1936</v>
      </c>
      <c r="Y319" s="14" t="s">
        <v>3837</v>
      </c>
      <c r="Z319" s="18" t="s">
        <v>2547</v>
      </c>
      <c r="AA319" s="14" t="s">
        <v>2550</v>
      </c>
      <c r="AB319" s="14" t="s">
        <v>3838</v>
      </c>
      <c r="AC319" s="14" t="s">
        <v>1954</v>
      </c>
      <c r="AD319" s="5" t="s">
        <v>2200</v>
      </c>
      <c r="AE319" s="14" t="s">
        <v>2547</v>
      </c>
      <c r="AF319" s="14" t="s">
        <v>785</v>
      </c>
      <c r="AG319" s="14" t="s">
        <v>1625</v>
      </c>
      <c r="AH319" s="14" t="s">
        <v>3708</v>
      </c>
      <c r="AI319" s="14" t="s">
        <v>2547</v>
      </c>
      <c r="AJ319" s="14"/>
      <c r="AK319" s="14"/>
      <c r="AL319" s="14"/>
      <c r="AM319" s="14"/>
    </row>
    <row r="320" spans="1:39" s="43" customFormat="1" ht="12.75" outlineLevel="1">
      <c r="A320" s="14" t="s">
        <v>898</v>
      </c>
      <c r="B320" s="27" t="s">
        <v>3182</v>
      </c>
      <c r="C320" s="14" t="s">
        <v>3010</v>
      </c>
      <c r="D320" s="2">
        <f>COUNTIF(C:C,C320)</f>
        <v>13</v>
      </c>
      <c r="E320" s="21" t="s">
        <v>3646</v>
      </c>
      <c r="F320" s="14" t="s">
        <v>2610</v>
      </c>
      <c r="G320" s="14" t="s">
        <v>111</v>
      </c>
      <c r="H320" s="28"/>
      <c r="I320" s="14"/>
      <c r="J320" s="14" t="s">
        <v>2608</v>
      </c>
      <c r="K320" s="31">
        <v>39814</v>
      </c>
      <c r="L320" s="31">
        <v>39814</v>
      </c>
      <c r="M320" s="17">
        <v>24</v>
      </c>
      <c r="N320" s="31">
        <v>40543</v>
      </c>
      <c r="O320" s="14" t="s">
        <v>2547</v>
      </c>
      <c r="P320" s="14" t="s">
        <v>2547</v>
      </c>
      <c r="Q320" s="14" t="s">
        <v>2547</v>
      </c>
      <c r="R320" s="14" t="s">
        <v>2547</v>
      </c>
      <c r="S320" s="14" t="s">
        <v>2547</v>
      </c>
      <c r="T320" s="14" t="s">
        <v>2547</v>
      </c>
      <c r="U320" s="14" t="s">
        <v>2547</v>
      </c>
      <c r="V320" s="14" t="s">
        <v>2548</v>
      </c>
      <c r="W320" s="2" t="s">
        <v>1937</v>
      </c>
      <c r="X320" s="14" t="s">
        <v>1936</v>
      </c>
      <c r="Y320" s="14" t="s">
        <v>3837</v>
      </c>
      <c r="Z320" s="18" t="s">
        <v>2547</v>
      </c>
      <c r="AA320" s="14" t="s">
        <v>2550</v>
      </c>
      <c r="AB320" s="14" t="s">
        <v>3838</v>
      </c>
      <c r="AC320" s="14" t="s">
        <v>1954</v>
      </c>
      <c r="AD320" s="5" t="s">
        <v>2198</v>
      </c>
      <c r="AE320" s="14" t="s">
        <v>2547</v>
      </c>
      <c r="AF320" s="14" t="s">
        <v>785</v>
      </c>
      <c r="AG320" s="14" t="s">
        <v>1625</v>
      </c>
      <c r="AH320" s="14" t="s">
        <v>3708</v>
      </c>
      <c r="AI320" s="14" t="s">
        <v>2547</v>
      </c>
      <c r="AJ320" s="14"/>
      <c r="AK320" s="14"/>
      <c r="AL320" s="14"/>
      <c r="AM320" s="14"/>
    </row>
    <row r="321" spans="1:39" s="43" customFormat="1" ht="12.75" outlineLevel="1">
      <c r="A321" s="14" t="s">
        <v>898</v>
      </c>
      <c r="B321" s="27" t="s">
        <v>3182</v>
      </c>
      <c r="C321" s="14" t="s">
        <v>3010</v>
      </c>
      <c r="D321" s="2">
        <f>COUNTIF(C:C,C321)</f>
        <v>13</v>
      </c>
      <c r="E321" s="21" t="s">
        <v>3646</v>
      </c>
      <c r="F321" s="14" t="s">
        <v>2610</v>
      </c>
      <c r="G321" s="14" t="s">
        <v>111</v>
      </c>
      <c r="H321" s="28"/>
      <c r="I321" s="14"/>
      <c r="J321" s="14" t="s">
        <v>2608</v>
      </c>
      <c r="K321" s="31">
        <v>39814</v>
      </c>
      <c r="L321" s="31">
        <v>39814</v>
      </c>
      <c r="M321" s="17">
        <v>24</v>
      </c>
      <c r="N321" s="31">
        <v>40543</v>
      </c>
      <c r="O321" s="14" t="s">
        <v>2547</v>
      </c>
      <c r="P321" s="14" t="s">
        <v>2547</v>
      </c>
      <c r="Q321" s="14" t="s">
        <v>2547</v>
      </c>
      <c r="R321" s="14" t="s">
        <v>2547</v>
      </c>
      <c r="S321" s="14" t="s">
        <v>2547</v>
      </c>
      <c r="T321" s="14" t="s">
        <v>2547</v>
      </c>
      <c r="U321" s="14" t="s">
        <v>2547</v>
      </c>
      <c r="V321" s="14" t="s">
        <v>2548</v>
      </c>
      <c r="W321" s="2" t="s">
        <v>1937</v>
      </c>
      <c r="X321" s="14" t="s">
        <v>1936</v>
      </c>
      <c r="Y321" s="14" t="s">
        <v>3837</v>
      </c>
      <c r="Z321" s="18" t="s">
        <v>2547</v>
      </c>
      <c r="AA321" s="14" t="s">
        <v>2550</v>
      </c>
      <c r="AB321" s="14" t="s">
        <v>3838</v>
      </c>
      <c r="AC321" s="14" t="s">
        <v>1954</v>
      </c>
      <c r="AD321" s="14" t="s">
        <v>1498</v>
      </c>
      <c r="AE321" s="14" t="s">
        <v>2547</v>
      </c>
      <c r="AF321" s="14" t="s">
        <v>785</v>
      </c>
      <c r="AG321" s="14" t="s">
        <v>1625</v>
      </c>
      <c r="AH321" s="14" t="s">
        <v>3708</v>
      </c>
      <c r="AI321" s="14" t="s">
        <v>2547</v>
      </c>
      <c r="AJ321" s="14"/>
      <c r="AK321" s="14"/>
      <c r="AL321" s="14"/>
      <c r="AM321" s="14"/>
    </row>
    <row r="322" spans="1:39" s="43" customFormat="1" ht="12.75" outlineLevel="1">
      <c r="A322" s="14" t="s">
        <v>898</v>
      </c>
      <c r="B322" s="27" t="s">
        <v>3182</v>
      </c>
      <c r="C322" s="14" t="s">
        <v>3010</v>
      </c>
      <c r="D322" s="2">
        <f>COUNTIF(C:C,C322)</f>
        <v>13</v>
      </c>
      <c r="E322" s="21" t="s">
        <v>3646</v>
      </c>
      <c r="F322" s="14" t="s">
        <v>2610</v>
      </c>
      <c r="G322" s="14" t="s">
        <v>111</v>
      </c>
      <c r="H322" s="28"/>
      <c r="I322" s="14"/>
      <c r="J322" s="14" t="s">
        <v>2608</v>
      </c>
      <c r="K322" s="31">
        <v>39814</v>
      </c>
      <c r="L322" s="31">
        <v>39814</v>
      </c>
      <c r="M322" s="17">
        <v>24</v>
      </c>
      <c r="N322" s="31">
        <v>40543</v>
      </c>
      <c r="O322" s="14" t="s">
        <v>2547</v>
      </c>
      <c r="P322" s="14" t="s">
        <v>2547</v>
      </c>
      <c r="Q322" s="14" t="s">
        <v>2547</v>
      </c>
      <c r="R322" s="14" t="s">
        <v>2547</v>
      </c>
      <c r="S322" s="14" t="s">
        <v>2547</v>
      </c>
      <c r="T322" s="14" t="s">
        <v>2547</v>
      </c>
      <c r="U322" s="14" t="s">
        <v>2547</v>
      </c>
      <c r="V322" s="14" t="s">
        <v>2548</v>
      </c>
      <c r="W322" s="2" t="s">
        <v>1937</v>
      </c>
      <c r="X322" s="14" t="s">
        <v>1936</v>
      </c>
      <c r="Y322" s="14" t="s">
        <v>3837</v>
      </c>
      <c r="Z322" s="18" t="s">
        <v>2547</v>
      </c>
      <c r="AA322" s="14" t="s">
        <v>2550</v>
      </c>
      <c r="AB322" s="14" t="s">
        <v>3838</v>
      </c>
      <c r="AC322" s="14" t="s">
        <v>1954</v>
      </c>
      <c r="AD322" s="5" t="s">
        <v>1345</v>
      </c>
      <c r="AE322" s="14" t="s">
        <v>2547</v>
      </c>
      <c r="AF322" s="14" t="s">
        <v>785</v>
      </c>
      <c r="AG322" s="14" t="s">
        <v>1625</v>
      </c>
      <c r="AH322" s="14" t="s">
        <v>3708</v>
      </c>
      <c r="AI322" s="14" t="s">
        <v>2547</v>
      </c>
      <c r="AJ322" s="14"/>
      <c r="AK322" s="14"/>
      <c r="AL322" s="14"/>
      <c r="AM322" s="14"/>
    </row>
    <row r="323" spans="1:39" s="43" customFormat="1" ht="12.75" outlineLevel="1">
      <c r="A323" s="14" t="s">
        <v>898</v>
      </c>
      <c r="B323" s="27" t="s">
        <v>3182</v>
      </c>
      <c r="C323" s="14" t="s">
        <v>3010</v>
      </c>
      <c r="D323" s="2">
        <f>COUNTIF(C:C,C323)</f>
        <v>13</v>
      </c>
      <c r="E323" s="21" t="s">
        <v>3646</v>
      </c>
      <c r="F323" s="14" t="s">
        <v>2610</v>
      </c>
      <c r="G323" s="14" t="s">
        <v>111</v>
      </c>
      <c r="H323" s="28"/>
      <c r="I323" s="14"/>
      <c r="J323" s="14" t="s">
        <v>2608</v>
      </c>
      <c r="K323" s="31">
        <v>39814</v>
      </c>
      <c r="L323" s="31">
        <v>39814</v>
      </c>
      <c r="M323" s="17">
        <v>24</v>
      </c>
      <c r="N323" s="31">
        <v>40543</v>
      </c>
      <c r="O323" s="14" t="s">
        <v>2547</v>
      </c>
      <c r="P323" s="14" t="s">
        <v>2547</v>
      </c>
      <c r="Q323" s="14" t="s">
        <v>2547</v>
      </c>
      <c r="R323" s="14" t="s">
        <v>2547</v>
      </c>
      <c r="S323" s="14" t="s">
        <v>2547</v>
      </c>
      <c r="T323" s="14" t="s">
        <v>2547</v>
      </c>
      <c r="U323" s="14" t="s">
        <v>2547</v>
      </c>
      <c r="V323" s="14" t="s">
        <v>2548</v>
      </c>
      <c r="W323" s="2" t="s">
        <v>1937</v>
      </c>
      <c r="X323" s="14" t="s">
        <v>1936</v>
      </c>
      <c r="Y323" s="14" t="s">
        <v>3837</v>
      </c>
      <c r="Z323" s="18" t="s">
        <v>2547</v>
      </c>
      <c r="AA323" s="14" t="s">
        <v>2550</v>
      </c>
      <c r="AB323" s="14" t="s">
        <v>3838</v>
      </c>
      <c r="AC323" s="14" t="s">
        <v>1954</v>
      </c>
      <c r="AD323" s="2" t="s">
        <v>1343</v>
      </c>
      <c r="AE323" s="14" t="s">
        <v>2547</v>
      </c>
      <c r="AF323" s="14" t="s">
        <v>785</v>
      </c>
      <c r="AG323" s="14" t="s">
        <v>1625</v>
      </c>
      <c r="AH323" s="14" t="s">
        <v>3708</v>
      </c>
      <c r="AI323" s="14" t="s">
        <v>2547</v>
      </c>
      <c r="AJ323" s="14"/>
      <c r="AK323" s="14"/>
      <c r="AL323" s="14"/>
      <c r="AM323" s="14"/>
    </row>
    <row r="324" spans="1:39" s="43" customFormat="1" ht="12.75" outlineLevel="1">
      <c r="A324" s="14" t="s">
        <v>898</v>
      </c>
      <c r="B324" s="27" t="s">
        <v>3182</v>
      </c>
      <c r="C324" s="14" t="s">
        <v>3010</v>
      </c>
      <c r="D324" s="2">
        <f>COUNTIF(C:C,C324)</f>
        <v>13</v>
      </c>
      <c r="E324" s="21" t="s">
        <v>3646</v>
      </c>
      <c r="F324" s="14" t="s">
        <v>2610</v>
      </c>
      <c r="G324" s="14" t="s">
        <v>111</v>
      </c>
      <c r="H324" s="28"/>
      <c r="I324" s="14"/>
      <c r="J324" s="14" t="s">
        <v>2608</v>
      </c>
      <c r="K324" s="31">
        <v>39814</v>
      </c>
      <c r="L324" s="31">
        <v>39814</v>
      </c>
      <c r="M324" s="17">
        <v>24</v>
      </c>
      <c r="N324" s="31">
        <v>40543</v>
      </c>
      <c r="O324" s="14" t="s">
        <v>2547</v>
      </c>
      <c r="P324" s="14" t="s">
        <v>2547</v>
      </c>
      <c r="Q324" s="14" t="s">
        <v>2547</v>
      </c>
      <c r="R324" s="14" t="s">
        <v>2547</v>
      </c>
      <c r="S324" s="14" t="s">
        <v>2547</v>
      </c>
      <c r="T324" s="14" t="s">
        <v>2547</v>
      </c>
      <c r="U324" s="14" t="s">
        <v>2547</v>
      </c>
      <c r="V324" s="14" t="s">
        <v>2548</v>
      </c>
      <c r="W324" s="2" t="s">
        <v>1937</v>
      </c>
      <c r="X324" s="14" t="s">
        <v>1936</v>
      </c>
      <c r="Y324" s="14" t="s">
        <v>3837</v>
      </c>
      <c r="Z324" s="18" t="s">
        <v>2547</v>
      </c>
      <c r="AA324" s="14" t="s">
        <v>2550</v>
      </c>
      <c r="AB324" s="14" t="s">
        <v>3838</v>
      </c>
      <c r="AC324" s="14" t="s">
        <v>1954</v>
      </c>
      <c r="AD324" s="2" t="s">
        <v>2199</v>
      </c>
      <c r="AE324" s="14" t="s">
        <v>2547</v>
      </c>
      <c r="AF324" s="14" t="s">
        <v>785</v>
      </c>
      <c r="AG324" s="14" t="s">
        <v>1625</v>
      </c>
      <c r="AH324" s="14" t="s">
        <v>3708</v>
      </c>
      <c r="AI324" s="14" t="s">
        <v>2547</v>
      </c>
      <c r="AJ324" s="14"/>
      <c r="AK324" s="14"/>
      <c r="AL324" s="14"/>
      <c r="AM324" s="14"/>
    </row>
    <row r="325" spans="1:39" s="43" customFormat="1" ht="12.75">
      <c r="A325" s="13" t="s">
        <v>84</v>
      </c>
      <c r="B325" s="27"/>
      <c r="C325" s="14"/>
      <c r="D325" s="14"/>
      <c r="E325" s="21"/>
      <c r="F325" s="14"/>
      <c r="G325" s="14"/>
      <c r="H325" s="28"/>
      <c r="I325" s="14"/>
      <c r="J325" s="13"/>
      <c r="K325" s="31"/>
      <c r="L325" s="31"/>
      <c r="M325" s="17"/>
      <c r="N325" s="31"/>
      <c r="O325" s="14"/>
      <c r="P325" s="14"/>
      <c r="Q325" s="14"/>
      <c r="R325" s="14"/>
      <c r="S325" s="14"/>
      <c r="T325" s="14"/>
      <c r="U325" s="14"/>
      <c r="V325" s="14"/>
      <c r="W325" s="2"/>
      <c r="X325" s="14"/>
      <c r="Y325" s="14"/>
      <c r="Z325" s="18"/>
      <c r="AA325" s="14"/>
      <c r="AB325" s="14"/>
      <c r="AC325" s="14"/>
      <c r="AD325" s="2"/>
      <c r="AE325" s="14"/>
      <c r="AF325" s="14"/>
      <c r="AG325" s="14"/>
      <c r="AH325" s="14"/>
      <c r="AI325" s="14"/>
      <c r="AJ325" s="14"/>
      <c r="AK325" s="14"/>
      <c r="AL325" s="14"/>
      <c r="AM325" s="14"/>
    </row>
    <row r="326" spans="1:39" s="43" customFormat="1" ht="12.75" outlineLevel="1">
      <c r="A326" s="14" t="s">
        <v>898</v>
      </c>
      <c r="B326" s="27" t="s">
        <v>3183</v>
      </c>
      <c r="C326" s="2" t="s">
        <v>1966</v>
      </c>
      <c r="D326" s="2">
        <f>COUNTIF(C:C,C326)</f>
        <v>1</v>
      </c>
      <c r="E326" s="22">
        <v>1158470</v>
      </c>
      <c r="F326" s="2" t="s">
        <v>71</v>
      </c>
      <c r="G326" s="14" t="s">
        <v>111</v>
      </c>
      <c r="H326" s="28"/>
      <c r="I326" s="2"/>
      <c r="J326" s="5" t="s">
        <v>1473</v>
      </c>
      <c r="K326" s="3">
        <v>37622</v>
      </c>
      <c r="L326" s="3">
        <v>37622</v>
      </c>
      <c r="M326" s="28" t="s">
        <v>2547</v>
      </c>
      <c r="N326" s="2" t="s">
        <v>2547</v>
      </c>
      <c r="O326" s="2" t="s">
        <v>2547</v>
      </c>
      <c r="P326" s="29" t="str">
        <f>IF(OR(N326="?",(O326="?")),"?",DATE(YEAR(N326),MONTH(N326)-(O326),DAY(N326)))</f>
        <v>?</v>
      </c>
      <c r="Q326" s="2" t="s">
        <v>2547</v>
      </c>
      <c r="R326" s="2" t="s">
        <v>2547</v>
      </c>
      <c r="S326" s="2" t="s">
        <v>2547</v>
      </c>
      <c r="T326" s="29" t="str">
        <f>IF(OR(O326="?",(U326="?")),"?",DATE(YEAR(U326),MONTH(U326)-(O326),DAY(U326)))</f>
        <v>?</v>
      </c>
      <c r="U326" s="29" t="str">
        <f>IF(R326&lt;250,DATE(YEAR(N326),MONTH(N326)+(R326),DAY(N326)),IF(R326="Nvt",DATE(YEAR(N326),MONTH(N326),DAY(N326)),"?"))</f>
        <v>?</v>
      </c>
      <c r="V326" s="1" t="s">
        <v>2548</v>
      </c>
      <c r="W326" s="1" t="s">
        <v>2032</v>
      </c>
      <c r="X326" s="2" t="s">
        <v>2033</v>
      </c>
      <c r="Y326" s="1" t="s">
        <v>2553</v>
      </c>
      <c r="Z326" s="4">
        <v>178</v>
      </c>
      <c r="AA326" s="2" t="s">
        <v>3403</v>
      </c>
      <c r="AB326" s="2" t="s">
        <v>1471</v>
      </c>
      <c r="AC326" s="2" t="s">
        <v>183</v>
      </c>
      <c r="AD326" s="5" t="s">
        <v>1345</v>
      </c>
      <c r="AE326" s="2" t="s">
        <v>2034</v>
      </c>
      <c r="AF326" s="2"/>
      <c r="AG326" s="1" t="s">
        <v>907</v>
      </c>
      <c r="AH326" s="2" t="s">
        <v>3708</v>
      </c>
      <c r="AI326" s="2" t="s">
        <v>1472</v>
      </c>
      <c r="AJ326" s="2"/>
      <c r="AK326" s="2"/>
      <c r="AL326" s="2"/>
      <c r="AM326" s="2"/>
    </row>
    <row r="327" spans="1:39" s="43" customFormat="1" ht="12.75" outlineLevel="1">
      <c r="A327" s="14" t="s">
        <v>898</v>
      </c>
      <c r="B327" s="27" t="s">
        <v>3184</v>
      </c>
      <c r="C327" s="2" t="s">
        <v>1967</v>
      </c>
      <c r="D327" s="2">
        <f>COUNTIF(C:C,C327)</f>
        <v>1</v>
      </c>
      <c r="E327" s="22">
        <v>1158470</v>
      </c>
      <c r="F327" s="2" t="s">
        <v>71</v>
      </c>
      <c r="G327" s="14" t="s">
        <v>111</v>
      </c>
      <c r="H327" s="28"/>
      <c r="I327" s="2"/>
      <c r="J327" s="5" t="s">
        <v>1473</v>
      </c>
      <c r="K327" s="3">
        <v>37622</v>
      </c>
      <c r="L327" s="3">
        <v>37622</v>
      </c>
      <c r="M327" s="28" t="s">
        <v>2547</v>
      </c>
      <c r="N327" s="2" t="s">
        <v>2547</v>
      </c>
      <c r="O327" s="2" t="s">
        <v>2547</v>
      </c>
      <c r="P327" s="29" t="str">
        <f>IF(OR(N327="?",(O327="?")),"?",DATE(YEAR(N327),MONTH(N327)-(O327),DAY(N327)))</f>
        <v>?</v>
      </c>
      <c r="Q327" s="2" t="s">
        <v>2547</v>
      </c>
      <c r="R327" s="2" t="s">
        <v>2547</v>
      </c>
      <c r="S327" s="2" t="s">
        <v>2547</v>
      </c>
      <c r="T327" s="29" t="str">
        <f>IF(OR(O327="?",(U327="?")),"?",DATE(YEAR(U327),MONTH(U327)-(O327),DAY(U327)))</f>
        <v>?</v>
      </c>
      <c r="U327" s="29" t="str">
        <f>IF(R327&lt;250,DATE(YEAR(N327),MONTH(N327)+(R327),DAY(N327)),IF(R327="Nvt",DATE(YEAR(N327),MONTH(N327),DAY(N327)),"?"))</f>
        <v>?</v>
      </c>
      <c r="V327" s="5" t="s">
        <v>2203</v>
      </c>
      <c r="W327" s="1" t="s">
        <v>2032</v>
      </c>
      <c r="X327" s="2" t="s">
        <v>2033</v>
      </c>
      <c r="Y327" s="1" t="s">
        <v>2553</v>
      </c>
      <c r="Z327" s="4">
        <v>216</v>
      </c>
      <c r="AA327" s="2" t="s">
        <v>2550</v>
      </c>
      <c r="AB327" s="2" t="s">
        <v>182</v>
      </c>
      <c r="AC327" s="2" t="s">
        <v>183</v>
      </c>
      <c r="AD327" s="1" t="s">
        <v>1509</v>
      </c>
      <c r="AE327" s="2" t="s">
        <v>2034</v>
      </c>
      <c r="AF327" s="2"/>
      <c r="AG327" s="1" t="s">
        <v>907</v>
      </c>
      <c r="AH327" s="2" t="s">
        <v>3708</v>
      </c>
      <c r="AI327" s="2" t="s">
        <v>184</v>
      </c>
      <c r="AJ327" s="2"/>
      <c r="AK327" s="2"/>
      <c r="AL327" s="2"/>
      <c r="AM327" s="2"/>
    </row>
    <row r="328" spans="1:39" s="43" customFormat="1" ht="12.75" outlineLevel="1">
      <c r="A328" s="14" t="s">
        <v>898</v>
      </c>
      <c r="B328" s="27" t="s">
        <v>3185</v>
      </c>
      <c r="C328" s="2" t="s">
        <v>1980</v>
      </c>
      <c r="D328" s="2">
        <f>COUNTIF(C:C,C328)</f>
        <v>1</v>
      </c>
      <c r="E328" s="30">
        <v>1188810</v>
      </c>
      <c r="F328" s="5" t="s">
        <v>1173</v>
      </c>
      <c r="G328" s="14" t="s">
        <v>111</v>
      </c>
      <c r="H328" s="28"/>
      <c r="I328" s="2"/>
      <c r="J328" s="5" t="s">
        <v>1473</v>
      </c>
      <c r="K328" s="3">
        <v>37774</v>
      </c>
      <c r="L328" s="3">
        <v>37774</v>
      </c>
      <c r="M328" s="28" t="s">
        <v>2547</v>
      </c>
      <c r="N328" s="2" t="s">
        <v>2547</v>
      </c>
      <c r="O328" s="2" t="s">
        <v>2547</v>
      </c>
      <c r="P328" s="29" t="s">
        <v>2547</v>
      </c>
      <c r="Q328" s="2" t="s">
        <v>2547</v>
      </c>
      <c r="R328" s="2" t="s">
        <v>2547</v>
      </c>
      <c r="S328" s="2" t="s">
        <v>2547</v>
      </c>
      <c r="T328" s="29" t="s">
        <v>2547</v>
      </c>
      <c r="U328" s="29" t="s">
        <v>2547</v>
      </c>
      <c r="V328" s="5" t="s">
        <v>426</v>
      </c>
      <c r="W328" s="1" t="s">
        <v>2032</v>
      </c>
      <c r="X328" s="2" t="s">
        <v>2547</v>
      </c>
      <c r="Y328" s="5" t="s">
        <v>3767</v>
      </c>
      <c r="Z328" s="4">
        <v>109</v>
      </c>
      <c r="AA328" s="2" t="s">
        <v>3403</v>
      </c>
      <c r="AB328" s="2" t="s">
        <v>1174</v>
      </c>
      <c r="AC328" s="2" t="s">
        <v>2148</v>
      </c>
      <c r="AD328" s="5" t="s">
        <v>1175</v>
      </c>
      <c r="AE328" s="2" t="s">
        <v>2034</v>
      </c>
      <c r="AF328" s="2"/>
      <c r="AG328" s="5" t="s">
        <v>1176</v>
      </c>
      <c r="AH328" s="2" t="s">
        <v>3708</v>
      </c>
      <c r="AI328" s="2" t="s">
        <v>1177</v>
      </c>
      <c r="AJ328" s="2"/>
      <c r="AK328" s="2"/>
      <c r="AL328" s="2"/>
      <c r="AM328" s="2"/>
    </row>
    <row r="329" spans="1:39" s="43" customFormat="1" ht="12.75">
      <c r="A329" s="15" t="s">
        <v>85</v>
      </c>
      <c r="B329" s="27"/>
      <c r="C329" s="2"/>
      <c r="D329" s="2"/>
      <c r="E329" s="30"/>
      <c r="F329" s="5"/>
      <c r="G329" s="28"/>
      <c r="H329" s="28"/>
      <c r="I329" s="2"/>
      <c r="J329" s="15"/>
      <c r="K329" s="3"/>
      <c r="L329" s="3"/>
      <c r="M329" s="28"/>
      <c r="N329" s="2"/>
      <c r="O329" s="2"/>
      <c r="P329" s="29"/>
      <c r="Q329" s="2"/>
      <c r="R329" s="2"/>
      <c r="S329" s="2"/>
      <c r="T329" s="29"/>
      <c r="U329" s="29"/>
      <c r="V329" s="5"/>
      <c r="W329" s="1"/>
      <c r="X329" s="2"/>
      <c r="Y329" s="5"/>
      <c r="Z329" s="4"/>
      <c r="AA329" s="2"/>
      <c r="AB329" s="2"/>
      <c r="AC329" s="2"/>
      <c r="AD329" s="5"/>
      <c r="AE329" s="2"/>
      <c r="AF329" s="2"/>
      <c r="AG329" s="5"/>
      <c r="AH329" s="2"/>
      <c r="AI329" s="2"/>
      <c r="AJ329" s="2"/>
      <c r="AK329" s="2"/>
      <c r="AL329" s="2"/>
      <c r="AM329" s="2"/>
    </row>
    <row r="330" spans="1:39" s="43" customFormat="1" ht="12.75" outlineLevel="1">
      <c r="A330" s="2" t="s">
        <v>898</v>
      </c>
      <c r="B330" s="27" t="s">
        <v>3186</v>
      </c>
      <c r="C330" s="2" t="s">
        <v>3889</v>
      </c>
      <c r="D330" s="2">
        <f>COUNTIF(C:C,C330)</f>
        <v>14</v>
      </c>
      <c r="E330" s="30" t="s">
        <v>3647</v>
      </c>
      <c r="F330" s="5" t="s">
        <v>1328</v>
      </c>
      <c r="G330" s="2" t="s">
        <v>112</v>
      </c>
      <c r="H330" s="28"/>
      <c r="I330" s="2"/>
      <c r="J330" s="5" t="s">
        <v>1041</v>
      </c>
      <c r="K330" s="3">
        <v>38796</v>
      </c>
      <c r="L330" s="3">
        <v>38808</v>
      </c>
      <c r="M330" s="5">
        <v>96</v>
      </c>
      <c r="N330" s="3">
        <v>41730</v>
      </c>
      <c r="O330" s="1">
        <v>3</v>
      </c>
      <c r="P330" s="29">
        <f aca="true" t="shared" si="36" ref="P330:P352">IF(OR(N330="?",(O330="?")),"?",DATE(YEAR(N330),MONTH(N330)-(O330),DAY(N330)))</f>
        <v>41640</v>
      </c>
      <c r="Q330" s="2" t="s">
        <v>2985</v>
      </c>
      <c r="R330" s="1">
        <v>24</v>
      </c>
      <c r="S330" s="2" t="s">
        <v>2547</v>
      </c>
      <c r="T330" s="29">
        <f aca="true" t="shared" si="37" ref="T330:T352">IF(OR(O330="?",(U330="?")),"?",DATE(YEAR(U330),MONTH(U330)-(O330),DAY(U330)))</f>
        <v>42370</v>
      </c>
      <c r="U330" s="29">
        <f aca="true" t="shared" si="38" ref="U330:U352">IF(R330&lt;250,DATE(YEAR(N330),MONTH(N330)+(R330),DAY(N330)),IF(R330="Nvt",DATE(YEAR(N330),MONTH(N330),DAY(N330)),"?"))</f>
        <v>42461</v>
      </c>
      <c r="V330" s="1" t="s">
        <v>2548</v>
      </c>
      <c r="W330" s="5" t="s">
        <v>1399</v>
      </c>
      <c r="X330" s="2" t="s">
        <v>3855</v>
      </c>
      <c r="Y330" s="1" t="s">
        <v>2553</v>
      </c>
      <c r="Z330" s="4">
        <v>814.8</v>
      </c>
      <c r="AA330" s="2" t="s">
        <v>2550</v>
      </c>
      <c r="AB330" s="2" t="s">
        <v>2487</v>
      </c>
      <c r="AC330" s="2" t="s">
        <v>3856</v>
      </c>
      <c r="AD330" s="14" t="s">
        <v>1507</v>
      </c>
      <c r="AE330" s="2" t="s">
        <v>1040</v>
      </c>
      <c r="AF330" s="2" t="s">
        <v>2985</v>
      </c>
      <c r="AG330" s="1" t="s">
        <v>1942</v>
      </c>
      <c r="AH330" s="2" t="s">
        <v>3708</v>
      </c>
      <c r="AI330" s="2" t="s">
        <v>2547</v>
      </c>
      <c r="AJ330" s="2"/>
      <c r="AK330" s="2"/>
      <c r="AL330" s="2"/>
      <c r="AM330" s="2"/>
    </row>
    <row r="331" spans="1:39" ht="12.75" outlineLevel="1">
      <c r="A331" s="2" t="s">
        <v>898</v>
      </c>
      <c r="B331" s="27" t="s">
        <v>3186</v>
      </c>
      <c r="C331" s="2" t="s">
        <v>3889</v>
      </c>
      <c r="D331" s="2">
        <f>COUNTIF(C:C,C331)</f>
        <v>14</v>
      </c>
      <c r="E331" s="30" t="s">
        <v>3647</v>
      </c>
      <c r="F331" s="5" t="s">
        <v>1328</v>
      </c>
      <c r="G331" s="2" t="s">
        <v>112</v>
      </c>
      <c r="H331" s="28"/>
      <c r="I331" s="2"/>
      <c r="J331" s="5" t="s">
        <v>1041</v>
      </c>
      <c r="K331" s="3">
        <v>38796</v>
      </c>
      <c r="L331" s="3">
        <v>38808</v>
      </c>
      <c r="M331" s="5">
        <v>96</v>
      </c>
      <c r="N331" s="3">
        <v>41730</v>
      </c>
      <c r="O331" s="1">
        <v>3</v>
      </c>
      <c r="P331" s="29">
        <f t="shared" si="36"/>
        <v>41640</v>
      </c>
      <c r="Q331" s="2" t="s">
        <v>2985</v>
      </c>
      <c r="R331" s="1">
        <v>24</v>
      </c>
      <c r="S331" s="2" t="s">
        <v>2547</v>
      </c>
      <c r="T331" s="29">
        <f t="shared" si="37"/>
        <v>42370</v>
      </c>
      <c r="U331" s="29">
        <f t="shared" si="38"/>
        <v>42461</v>
      </c>
      <c r="V331" s="1" t="s">
        <v>2548</v>
      </c>
      <c r="W331" s="5" t="s">
        <v>1399</v>
      </c>
      <c r="X331" s="2" t="s">
        <v>3855</v>
      </c>
      <c r="Y331" s="1" t="s">
        <v>2553</v>
      </c>
      <c r="Z331" s="4">
        <v>232.8</v>
      </c>
      <c r="AA331" s="2" t="s">
        <v>2550</v>
      </c>
      <c r="AB331" s="2" t="s">
        <v>2487</v>
      </c>
      <c r="AC331" s="2" t="s">
        <v>3856</v>
      </c>
      <c r="AD331" s="5" t="s">
        <v>2202</v>
      </c>
      <c r="AE331" s="2" t="s">
        <v>1040</v>
      </c>
      <c r="AF331" s="2" t="s">
        <v>2985</v>
      </c>
      <c r="AG331" s="1" t="s">
        <v>1942</v>
      </c>
      <c r="AH331" s="2" t="s">
        <v>3708</v>
      </c>
      <c r="AI331" s="2" t="s">
        <v>2547</v>
      </c>
      <c r="AJ331" s="2"/>
      <c r="AK331" s="2"/>
      <c r="AL331" s="2"/>
      <c r="AM331" s="2"/>
    </row>
    <row r="332" spans="1:39" s="43" customFormat="1" ht="12.75" outlineLevel="1">
      <c r="A332" s="2" t="s">
        <v>898</v>
      </c>
      <c r="B332" s="27" t="s">
        <v>3186</v>
      </c>
      <c r="C332" s="2" t="s">
        <v>3889</v>
      </c>
      <c r="D332" s="2">
        <f>COUNTIF(C:C,C332)</f>
        <v>14</v>
      </c>
      <c r="E332" s="30" t="s">
        <v>3647</v>
      </c>
      <c r="F332" s="5" t="s">
        <v>1328</v>
      </c>
      <c r="G332" s="2" t="s">
        <v>112</v>
      </c>
      <c r="H332" s="28"/>
      <c r="I332" s="2"/>
      <c r="J332" s="5" t="s">
        <v>1041</v>
      </c>
      <c r="K332" s="3">
        <v>38796</v>
      </c>
      <c r="L332" s="3">
        <v>38808</v>
      </c>
      <c r="M332" s="5">
        <v>96</v>
      </c>
      <c r="N332" s="3">
        <v>41730</v>
      </c>
      <c r="O332" s="1">
        <v>3</v>
      </c>
      <c r="P332" s="29">
        <f t="shared" si="36"/>
        <v>41640</v>
      </c>
      <c r="Q332" s="2" t="s">
        <v>2985</v>
      </c>
      <c r="R332" s="1">
        <v>24</v>
      </c>
      <c r="S332" s="2" t="s">
        <v>2547</v>
      </c>
      <c r="T332" s="29">
        <f t="shared" si="37"/>
        <v>42370</v>
      </c>
      <c r="U332" s="29">
        <f t="shared" si="38"/>
        <v>42461</v>
      </c>
      <c r="V332" s="1" t="s">
        <v>2548</v>
      </c>
      <c r="W332" s="5" t="s">
        <v>1399</v>
      </c>
      <c r="X332" s="2" t="s">
        <v>3855</v>
      </c>
      <c r="Y332" s="1" t="s">
        <v>2553</v>
      </c>
      <c r="Z332" s="4">
        <v>465.6</v>
      </c>
      <c r="AA332" s="2" t="s">
        <v>2550</v>
      </c>
      <c r="AB332" s="2" t="s">
        <v>2487</v>
      </c>
      <c r="AC332" s="2" t="s">
        <v>3856</v>
      </c>
      <c r="AD332" s="5" t="s">
        <v>2201</v>
      </c>
      <c r="AE332" s="2" t="s">
        <v>1040</v>
      </c>
      <c r="AF332" s="2" t="s">
        <v>2985</v>
      </c>
      <c r="AG332" s="1" t="s">
        <v>1942</v>
      </c>
      <c r="AH332" s="2" t="s">
        <v>3708</v>
      </c>
      <c r="AI332" s="2" t="s">
        <v>2547</v>
      </c>
      <c r="AJ332" s="2"/>
      <c r="AK332" s="2"/>
      <c r="AL332" s="2"/>
      <c r="AM332" s="2"/>
    </row>
    <row r="333" spans="1:39" s="43" customFormat="1" ht="12.75" outlineLevel="1">
      <c r="A333" s="2" t="s">
        <v>898</v>
      </c>
      <c r="B333" s="27" t="s">
        <v>3186</v>
      </c>
      <c r="C333" s="2" t="s">
        <v>3889</v>
      </c>
      <c r="D333" s="2">
        <f>COUNTIF(C:C,C333)</f>
        <v>14</v>
      </c>
      <c r="E333" s="30" t="s">
        <v>3647</v>
      </c>
      <c r="F333" s="5" t="s">
        <v>1328</v>
      </c>
      <c r="G333" s="2" t="s">
        <v>112</v>
      </c>
      <c r="H333" s="28"/>
      <c r="I333" s="2"/>
      <c r="J333" s="5" t="s">
        <v>1041</v>
      </c>
      <c r="K333" s="3">
        <v>38796</v>
      </c>
      <c r="L333" s="3">
        <v>38808</v>
      </c>
      <c r="M333" s="5">
        <v>96</v>
      </c>
      <c r="N333" s="3">
        <v>41730</v>
      </c>
      <c r="O333" s="1">
        <v>3</v>
      </c>
      <c r="P333" s="29">
        <f t="shared" si="36"/>
        <v>41640</v>
      </c>
      <c r="Q333" s="2" t="s">
        <v>2985</v>
      </c>
      <c r="R333" s="1">
        <v>24</v>
      </c>
      <c r="S333" s="2" t="s">
        <v>2547</v>
      </c>
      <c r="T333" s="29">
        <f t="shared" si="37"/>
        <v>42370</v>
      </c>
      <c r="U333" s="29">
        <f t="shared" si="38"/>
        <v>42461</v>
      </c>
      <c r="V333" s="1" t="s">
        <v>2548</v>
      </c>
      <c r="W333" s="5" t="s">
        <v>1399</v>
      </c>
      <c r="X333" s="2" t="s">
        <v>3855</v>
      </c>
      <c r="Y333" s="1" t="s">
        <v>2553</v>
      </c>
      <c r="Z333" s="4">
        <v>116.4</v>
      </c>
      <c r="AA333" s="2" t="s">
        <v>2550</v>
      </c>
      <c r="AB333" s="2" t="s">
        <v>2487</v>
      </c>
      <c r="AC333" s="2" t="s">
        <v>3856</v>
      </c>
      <c r="AD333" s="5" t="s">
        <v>1344</v>
      </c>
      <c r="AE333" s="2" t="s">
        <v>1040</v>
      </c>
      <c r="AF333" s="2" t="s">
        <v>2985</v>
      </c>
      <c r="AG333" s="1" t="s">
        <v>1942</v>
      </c>
      <c r="AH333" s="2" t="s">
        <v>3708</v>
      </c>
      <c r="AI333" s="2" t="s">
        <v>2547</v>
      </c>
      <c r="AJ333" s="2"/>
      <c r="AK333" s="2"/>
      <c r="AL333" s="2"/>
      <c r="AM333" s="2"/>
    </row>
    <row r="334" spans="1:39" s="43" customFormat="1" ht="12.75" outlineLevel="1">
      <c r="A334" s="2" t="s">
        <v>898</v>
      </c>
      <c r="B334" s="27" t="s">
        <v>3186</v>
      </c>
      <c r="C334" s="2" t="s">
        <v>3889</v>
      </c>
      <c r="D334" s="2">
        <f>COUNTIF(C:C,C334)</f>
        <v>14</v>
      </c>
      <c r="E334" s="30" t="s">
        <v>3647</v>
      </c>
      <c r="F334" s="5" t="s">
        <v>1328</v>
      </c>
      <c r="G334" s="2" t="s">
        <v>112</v>
      </c>
      <c r="H334" s="28"/>
      <c r="I334" s="2"/>
      <c r="J334" s="5" t="s">
        <v>1041</v>
      </c>
      <c r="K334" s="3">
        <v>38796</v>
      </c>
      <c r="L334" s="3">
        <v>38808</v>
      </c>
      <c r="M334" s="5">
        <v>96</v>
      </c>
      <c r="N334" s="3">
        <v>41730</v>
      </c>
      <c r="O334" s="1">
        <v>3</v>
      </c>
      <c r="P334" s="29">
        <f t="shared" si="36"/>
        <v>41640</v>
      </c>
      <c r="Q334" s="2" t="s">
        <v>2985</v>
      </c>
      <c r="R334" s="1">
        <v>24</v>
      </c>
      <c r="S334" s="2" t="s">
        <v>2547</v>
      </c>
      <c r="T334" s="29">
        <f t="shared" si="37"/>
        <v>42370</v>
      </c>
      <c r="U334" s="29">
        <f t="shared" si="38"/>
        <v>42461</v>
      </c>
      <c r="V334" s="1" t="s">
        <v>2548</v>
      </c>
      <c r="W334" s="5" t="s">
        <v>1399</v>
      </c>
      <c r="X334" s="2" t="s">
        <v>3855</v>
      </c>
      <c r="Y334" s="1" t="s">
        <v>2553</v>
      </c>
      <c r="Z334" s="4">
        <v>1396.8</v>
      </c>
      <c r="AA334" s="2" t="s">
        <v>2550</v>
      </c>
      <c r="AB334" s="2" t="s">
        <v>2487</v>
      </c>
      <c r="AC334" s="2" t="s">
        <v>3856</v>
      </c>
      <c r="AD334" s="2" t="s">
        <v>2198</v>
      </c>
      <c r="AE334" s="2" t="s">
        <v>1040</v>
      </c>
      <c r="AF334" s="2" t="s">
        <v>2985</v>
      </c>
      <c r="AG334" s="1" t="s">
        <v>1942</v>
      </c>
      <c r="AH334" s="2" t="s">
        <v>3708</v>
      </c>
      <c r="AI334" s="2" t="s">
        <v>2547</v>
      </c>
      <c r="AJ334" s="2"/>
      <c r="AK334" s="2"/>
      <c r="AL334" s="2"/>
      <c r="AM334" s="2"/>
    </row>
    <row r="335" spans="1:39" s="43" customFormat="1" ht="12.75" outlineLevel="1">
      <c r="A335" s="2" t="s">
        <v>898</v>
      </c>
      <c r="B335" s="27" t="s">
        <v>3186</v>
      </c>
      <c r="C335" s="2" t="s">
        <v>3889</v>
      </c>
      <c r="D335" s="2">
        <f>COUNTIF(C:C,C335)</f>
        <v>14</v>
      </c>
      <c r="E335" s="30" t="s">
        <v>3647</v>
      </c>
      <c r="F335" s="5" t="s">
        <v>1328</v>
      </c>
      <c r="G335" s="2" t="s">
        <v>112</v>
      </c>
      <c r="H335" s="28"/>
      <c r="I335" s="2"/>
      <c r="J335" s="5" t="s">
        <v>1041</v>
      </c>
      <c r="K335" s="3">
        <v>38796</v>
      </c>
      <c r="L335" s="3">
        <v>38808</v>
      </c>
      <c r="M335" s="5">
        <v>96</v>
      </c>
      <c r="N335" s="3">
        <v>41730</v>
      </c>
      <c r="O335" s="1">
        <v>3</v>
      </c>
      <c r="P335" s="29">
        <f t="shared" si="36"/>
        <v>41640</v>
      </c>
      <c r="Q335" s="2" t="s">
        <v>2985</v>
      </c>
      <c r="R335" s="1">
        <v>24</v>
      </c>
      <c r="S335" s="2" t="s">
        <v>2547</v>
      </c>
      <c r="T335" s="29">
        <f t="shared" si="37"/>
        <v>42370</v>
      </c>
      <c r="U335" s="29">
        <f t="shared" si="38"/>
        <v>42461</v>
      </c>
      <c r="V335" s="1" t="s">
        <v>2548</v>
      </c>
      <c r="W335" s="5" t="s">
        <v>1399</v>
      </c>
      <c r="X335" s="2" t="s">
        <v>3855</v>
      </c>
      <c r="Y335" s="1" t="s">
        <v>2553</v>
      </c>
      <c r="Z335" s="4">
        <v>116.4</v>
      </c>
      <c r="AA335" s="2" t="s">
        <v>2550</v>
      </c>
      <c r="AB335" s="2" t="s">
        <v>2487</v>
      </c>
      <c r="AC335" s="2" t="s">
        <v>3856</v>
      </c>
      <c r="AD335" s="5" t="s">
        <v>2199</v>
      </c>
      <c r="AE335" s="2" t="s">
        <v>1040</v>
      </c>
      <c r="AF335" s="2" t="s">
        <v>2985</v>
      </c>
      <c r="AG335" s="1" t="s">
        <v>1942</v>
      </c>
      <c r="AH335" s="2" t="s">
        <v>3708</v>
      </c>
      <c r="AI335" s="2" t="s">
        <v>2547</v>
      </c>
      <c r="AJ335" s="2"/>
      <c r="AK335" s="2"/>
      <c r="AL335" s="2"/>
      <c r="AM335" s="2"/>
    </row>
    <row r="336" spans="1:39" s="43" customFormat="1" ht="12.75" outlineLevel="1">
      <c r="A336" s="2" t="s">
        <v>898</v>
      </c>
      <c r="B336" s="27" t="s">
        <v>3186</v>
      </c>
      <c r="C336" s="2" t="s">
        <v>3889</v>
      </c>
      <c r="D336" s="2">
        <f>COUNTIF(C:C,C336)</f>
        <v>14</v>
      </c>
      <c r="E336" s="30" t="s">
        <v>3647</v>
      </c>
      <c r="F336" s="5" t="s">
        <v>1328</v>
      </c>
      <c r="G336" s="2" t="s">
        <v>112</v>
      </c>
      <c r="H336" s="28"/>
      <c r="I336" s="2"/>
      <c r="J336" s="5" t="s">
        <v>1041</v>
      </c>
      <c r="K336" s="3">
        <v>38796</v>
      </c>
      <c r="L336" s="3">
        <v>38808</v>
      </c>
      <c r="M336" s="5">
        <v>96</v>
      </c>
      <c r="N336" s="3">
        <v>41730</v>
      </c>
      <c r="O336" s="1">
        <v>3</v>
      </c>
      <c r="P336" s="29">
        <f t="shared" si="36"/>
        <v>41640</v>
      </c>
      <c r="Q336" s="2" t="s">
        <v>2985</v>
      </c>
      <c r="R336" s="1">
        <v>24</v>
      </c>
      <c r="S336" s="2" t="s">
        <v>2547</v>
      </c>
      <c r="T336" s="29">
        <f t="shared" si="37"/>
        <v>42370</v>
      </c>
      <c r="U336" s="29">
        <f t="shared" si="38"/>
        <v>42461</v>
      </c>
      <c r="V336" s="1" t="s">
        <v>2548</v>
      </c>
      <c r="W336" s="5" t="s">
        <v>1399</v>
      </c>
      <c r="X336" s="2" t="s">
        <v>3855</v>
      </c>
      <c r="Y336" s="1" t="s">
        <v>2553</v>
      </c>
      <c r="Z336" s="4">
        <v>116.4</v>
      </c>
      <c r="AA336" s="2" t="s">
        <v>2550</v>
      </c>
      <c r="AB336" s="2" t="s">
        <v>2487</v>
      </c>
      <c r="AC336" s="2" t="s">
        <v>3856</v>
      </c>
      <c r="AD336" s="5" t="s">
        <v>2197</v>
      </c>
      <c r="AE336" s="2" t="s">
        <v>1040</v>
      </c>
      <c r="AF336" s="2" t="s">
        <v>2985</v>
      </c>
      <c r="AG336" s="1" t="s">
        <v>1942</v>
      </c>
      <c r="AH336" s="2" t="s">
        <v>3708</v>
      </c>
      <c r="AI336" s="2" t="s">
        <v>2547</v>
      </c>
      <c r="AJ336" s="2"/>
      <c r="AK336" s="2"/>
      <c r="AL336" s="2"/>
      <c r="AM336" s="2"/>
    </row>
    <row r="337" spans="1:39" s="43" customFormat="1" ht="12.75" outlineLevel="1">
      <c r="A337" s="2" t="s">
        <v>898</v>
      </c>
      <c r="B337" s="27" t="s">
        <v>3186</v>
      </c>
      <c r="C337" s="2" t="s">
        <v>3889</v>
      </c>
      <c r="D337" s="2">
        <f>COUNTIF(C:C,C337)</f>
        <v>14</v>
      </c>
      <c r="E337" s="30" t="s">
        <v>3647</v>
      </c>
      <c r="F337" s="5" t="s">
        <v>1328</v>
      </c>
      <c r="G337" s="2" t="s">
        <v>112</v>
      </c>
      <c r="H337" s="28"/>
      <c r="I337" s="2"/>
      <c r="J337" s="5" t="s">
        <v>1041</v>
      </c>
      <c r="K337" s="3">
        <v>38796</v>
      </c>
      <c r="L337" s="3">
        <v>38808</v>
      </c>
      <c r="M337" s="5">
        <v>96</v>
      </c>
      <c r="N337" s="3">
        <v>41730</v>
      </c>
      <c r="O337" s="1">
        <v>3</v>
      </c>
      <c r="P337" s="29">
        <f t="shared" si="36"/>
        <v>41640</v>
      </c>
      <c r="Q337" s="2" t="s">
        <v>2985</v>
      </c>
      <c r="R337" s="1">
        <v>24</v>
      </c>
      <c r="S337" s="2" t="s">
        <v>2547</v>
      </c>
      <c r="T337" s="29">
        <f t="shared" si="37"/>
        <v>42370</v>
      </c>
      <c r="U337" s="29">
        <f t="shared" si="38"/>
        <v>42461</v>
      </c>
      <c r="V337" s="5" t="s">
        <v>713</v>
      </c>
      <c r="W337" s="5" t="s">
        <v>1399</v>
      </c>
      <c r="X337" s="2" t="s">
        <v>3855</v>
      </c>
      <c r="Y337" s="1" t="s">
        <v>2553</v>
      </c>
      <c r="Z337" s="4">
        <v>116.4</v>
      </c>
      <c r="AA337" s="2" t="s">
        <v>2550</v>
      </c>
      <c r="AB337" s="2" t="s">
        <v>2487</v>
      </c>
      <c r="AC337" s="2" t="s">
        <v>3856</v>
      </c>
      <c r="AD337" s="5" t="s">
        <v>2547</v>
      </c>
      <c r="AE337" s="2" t="s">
        <v>1040</v>
      </c>
      <c r="AF337" s="2" t="s">
        <v>2985</v>
      </c>
      <c r="AG337" s="1" t="s">
        <v>1942</v>
      </c>
      <c r="AH337" s="2" t="s">
        <v>3708</v>
      </c>
      <c r="AI337" s="2" t="s">
        <v>2547</v>
      </c>
      <c r="AJ337" s="2"/>
      <c r="AK337" s="2"/>
      <c r="AL337" s="2"/>
      <c r="AM337" s="2"/>
    </row>
    <row r="338" spans="1:39" s="43" customFormat="1" ht="12.75" outlineLevel="1">
      <c r="A338" s="2" t="s">
        <v>898</v>
      </c>
      <c r="B338" s="27" t="s">
        <v>3186</v>
      </c>
      <c r="C338" s="2" t="s">
        <v>3889</v>
      </c>
      <c r="D338" s="2">
        <f>COUNTIF(C:C,C338)</f>
        <v>14</v>
      </c>
      <c r="E338" s="30" t="s">
        <v>3647</v>
      </c>
      <c r="F338" s="5" t="s">
        <v>1328</v>
      </c>
      <c r="G338" s="2" t="s">
        <v>112</v>
      </c>
      <c r="H338" s="28"/>
      <c r="I338" s="2"/>
      <c r="J338" s="5" t="s">
        <v>1041</v>
      </c>
      <c r="K338" s="3">
        <v>38796</v>
      </c>
      <c r="L338" s="3">
        <v>38808</v>
      </c>
      <c r="M338" s="5">
        <v>96</v>
      </c>
      <c r="N338" s="3">
        <v>41730</v>
      </c>
      <c r="O338" s="1">
        <v>3</v>
      </c>
      <c r="P338" s="29">
        <f t="shared" si="36"/>
        <v>41640</v>
      </c>
      <c r="Q338" s="2" t="s">
        <v>2985</v>
      </c>
      <c r="R338" s="1">
        <v>24</v>
      </c>
      <c r="S338" s="2" t="s">
        <v>2547</v>
      </c>
      <c r="T338" s="29">
        <f t="shared" si="37"/>
        <v>42370</v>
      </c>
      <c r="U338" s="29">
        <f t="shared" si="38"/>
        <v>42461</v>
      </c>
      <c r="V338" s="1" t="s">
        <v>2548</v>
      </c>
      <c r="W338" s="5" t="s">
        <v>1399</v>
      </c>
      <c r="X338" s="2" t="s">
        <v>3855</v>
      </c>
      <c r="Y338" s="1" t="s">
        <v>2553</v>
      </c>
      <c r="Z338" s="4">
        <v>116.4</v>
      </c>
      <c r="AA338" s="2" t="s">
        <v>2550</v>
      </c>
      <c r="AB338" s="2" t="s">
        <v>2487</v>
      </c>
      <c r="AC338" s="2" t="s">
        <v>3856</v>
      </c>
      <c r="AD338" s="5" t="s">
        <v>2547</v>
      </c>
      <c r="AE338" s="2" t="s">
        <v>1040</v>
      </c>
      <c r="AF338" s="2" t="s">
        <v>2985</v>
      </c>
      <c r="AG338" s="1" t="s">
        <v>1942</v>
      </c>
      <c r="AH338" s="2" t="s">
        <v>3708</v>
      </c>
      <c r="AI338" s="2" t="s">
        <v>2547</v>
      </c>
      <c r="AJ338" s="2"/>
      <c r="AK338" s="2"/>
      <c r="AL338" s="2"/>
      <c r="AM338" s="2"/>
    </row>
    <row r="339" spans="1:39" s="43" customFormat="1" ht="12.75" outlineLevel="1">
      <c r="A339" s="2" t="s">
        <v>898</v>
      </c>
      <c r="B339" s="27" t="s">
        <v>3186</v>
      </c>
      <c r="C339" s="2" t="s">
        <v>3889</v>
      </c>
      <c r="D339" s="2">
        <f>COUNTIF(C:C,C339)</f>
        <v>14</v>
      </c>
      <c r="E339" s="30" t="s">
        <v>3647</v>
      </c>
      <c r="F339" s="5" t="s">
        <v>1328</v>
      </c>
      <c r="G339" s="2" t="s">
        <v>112</v>
      </c>
      <c r="H339" s="28"/>
      <c r="I339" s="2"/>
      <c r="J339" s="5" t="s">
        <v>1041</v>
      </c>
      <c r="K339" s="3">
        <v>38796</v>
      </c>
      <c r="L339" s="3">
        <v>38808</v>
      </c>
      <c r="M339" s="5">
        <v>96</v>
      </c>
      <c r="N339" s="3">
        <v>41730</v>
      </c>
      <c r="O339" s="1">
        <v>3</v>
      </c>
      <c r="P339" s="29">
        <f t="shared" si="36"/>
        <v>41640</v>
      </c>
      <c r="Q339" s="2" t="s">
        <v>2985</v>
      </c>
      <c r="R339" s="1">
        <v>24</v>
      </c>
      <c r="S339" s="2" t="s">
        <v>2547</v>
      </c>
      <c r="T339" s="29">
        <f t="shared" si="37"/>
        <v>42370</v>
      </c>
      <c r="U339" s="29">
        <f t="shared" si="38"/>
        <v>42461</v>
      </c>
      <c r="V339" s="1" t="s">
        <v>2548</v>
      </c>
      <c r="W339" s="5" t="s">
        <v>1399</v>
      </c>
      <c r="X339" s="2" t="s">
        <v>3855</v>
      </c>
      <c r="Y339" s="1" t="s">
        <v>2553</v>
      </c>
      <c r="Z339" s="4">
        <v>116.4</v>
      </c>
      <c r="AA339" s="2" t="s">
        <v>2550</v>
      </c>
      <c r="AB339" s="2" t="s">
        <v>2487</v>
      </c>
      <c r="AC339" s="2" t="s">
        <v>3856</v>
      </c>
      <c r="AD339" s="5" t="s">
        <v>2200</v>
      </c>
      <c r="AE339" s="2" t="s">
        <v>1040</v>
      </c>
      <c r="AF339" s="2" t="s">
        <v>2985</v>
      </c>
      <c r="AG339" s="1" t="s">
        <v>1942</v>
      </c>
      <c r="AH339" s="2" t="s">
        <v>3708</v>
      </c>
      <c r="AI339" s="2" t="s">
        <v>2547</v>
      </c>
      <c r="AJ339" s="2"/>
      <c r="AK339" s="2"/>
      <c r="AL339" s="2"/>
      <c r="AM339" s="2"/>
    </row>
    <row r="340" spans="1:39" s="43" customFormat="1" ht="12.75" outlineLevel="1">
      <c r="A340" s="2" t="s">
        <v>898</v>
      </c>
      <c r="B340" s="27" t="s">
        <v>3187</v>
      </c>
      <c r="C340" s="2" t="s">
        <v>3890</v>
      </c>
      <c r="D340" s="2">
        <f>COUNTIF(C:C,C340)</f>
        <v>1</v>
      </c>
      <c r="E340" s="30" t="s">
        <v>3648</v>
      </c>
      <c r="F340" s="5" t="s">
        <v>674</v>
      </c>
      <c r="G340" s="2" t="s">
        <v>112</v>
      </c>
      <c r="H340" s="28"/>
      <c r="I340" s="2"/>
      <c r="J340" s="5" t="s">
        <v>1227</v>
      </c>
      <c r="K340" s="3">
        <v>37223</v>
      </c>
      <c r="L340" s="3">
        <v>37257</v>
      </c>
      <c r="M340" s="5">
        <v>36</v>
      </c>
      <c r="N340" s="3">
        <v>38352</v>
      </c>
      <c r="O340" s="1">
        <v>1</v>
      </c>
      <c r="P340" s="29">
        <f t="shared" si="36"/>
        <v>38322</v>
      </c>
      <c r="Q340" s="2" t="s">
        <v>2985</v>
      </c>
      <c r="R340" s="1">
        <v>24</v>
      </c>
      <c r="S340" s="2" t="s">
        <v>2547</v>
      </c>
      <c r="T340" s="29">
        <f t="shared" si="37"/>
        <v>39052</v>
      </c>
      <c r="U340" s="29">
        <f t="shared" si="38"/>
        <v>39082</v>
      </c>
      <c r="V340" s="1" t="s">
        <v>2548</v>
      </c>
      <c r="W340" s="5" t="s">
        <v>1399</v>
      </c>
      <c r="X340" s="2" t="s">
        <v>1875</v>
      </c>
      <c r="Y340" s="1" t="s">
        <v>2549</v>
      </c>
      <c r="Z340" s="4">
        <v>146.3</v>
      </c>
      <c r="AA340" s="2" t="s">
        <v>3403</v>
      </c>
      <c r="AB340" s="4" t="s">
        <v>59</v>
      </c>
      <c r="AC340" s="2" t="s">
        <v>676</v>
      </c>
      <c r="AD340" s="1" t="s">
        <v>1498</v>
      </c>
      <c r="AE340" s="2" t="s">
        <v>1635</v>
      </c>
      <c r="AF340" s="2" t="s">
        <v>2985</v>
      </c>
      <c r="AG340" s="1" t="s">
        <v>1942</v>
      </c>
      <c r="AH340" s="2" t="s">
        <v>3708</v>
      </c>
      <c r="AI340" s="2" t="s">
        <v>2547</v>
      </c>
      <c r="AJ340" s="2"/>
      <c r="AK340" s="2"/>
      <c r="AL340" s="2"/>
      <c r="AM340" s="2"/>
    </row>
    <row r="341" spans="1:39" s="43" customFormat="1" ht="12.75" outlineLevel="1">
      <c r="A341" s="2" t="s">
        <v>898</v>
      </c>
      <c r="B341" s="27" t="s">
        <v>3186</v>
      </c>
      <c r="C341" s="2" t="s">
        <v>3889</v>
      </c>
      <c r="D341" s="2">
        <f>COUNTIF(C:C,C341)</f>
        <v>14</v>
      </c>
      <c r="E341" s="30" t="s">
        <v>3647</v>
      </c>
      <c r="F341" s="5" t="s">
        <v>1328</v>
      </c>
      <c r="G341" s="2" t="s">
        <v>112</v>
      </c>
      <c r="H341" s="28"/>
      <c r="I341" s="2"/>
      <c r="J341" s="5" t="s">
        <v>1041</v>
      </c>
      <c r="K341" s="3">
        <v>38796</v>
      </c>
      <c r="L341" s="3">
        <v>38808</v>
      </c>
      <c r="M341" s="5">
        <v>96</v>
      </c>
      <c r="N341" s="3">
        <v>41730</v>
      </c>
      <c r="O341" s="1">
        <v>3</v>
      </c>
      <c r="P341" s="29">
        <f t="shared" si="36"/>
        <v>41640</v>
      </c>
      <c r="Q341" s="2" t="s">
        <v>2985</v>
      </c>
      <c r="R341" s="1">
        <v>24</v>
      </c>
      <c r="S341" s="2" t="s">
        <v>2547</v>
      </c>
      <c r="T341" s="29">
        <f t="shared" si="37"/>
        <v>42370</v>
      </c>
      <c r="U341" s="29">
        <f t="shared" si="38"/>
        <v>42461</v>
      </c>
      <c r="V341" s="1" t="s">
        <v>2548</v>
      </c>
      <c r="W341" s="5" t="s">
        <v>1399</v>
      </c>
      <c r="X341" s="2" t="s">
        <v>3855</v>
      </c>
      <c r="Y341" s="1" t="s">
        <v>2553</v>
      </c>
      <c r="Z341" s="4">
        <v>582</v>
      </c>
      <c r="AA341" s="2" t="s">
        <v>2550</v>
      </c>
      <c r="AB341" s="2" t="s">
        <v>2487</v>
      </c>
      <c r="AC341" s="2" t="s">
        <v>3856</v>
      </c>
      <c r="AD341" s="5" t="s">
        <v>2547</v>
      </c>
      <c r="AE341" s="2" t="s">
        <v>1040</v>
      </c>
      <c r="AF341" s="2" t="s">
        <v>2985</v>
      </c>
      <c r="AG341" s="1" t="s">
        <v>1942</v>
      </c>
      <c r="AH341" s="2" t="s">
        <v>3708</v>
      </c>
      <c r="AI341" s="2" t="s">
        <v>2547</v>
      </c>
      <c r="AJ341" s="2"/>
      <c r="AK341" s="2"/>
      <c r="AL341" s="2"/>
      <c r="AM341" s="2"/>
    </row>
    <row r="342" spans="1:39" s="43" customFormat="1" ht="12.75" outlineLevel="1">
      <c r="A342" s="2" t="s">
        <v>898</v>
      </c>
      <c r="B342" s="27" t="s">
        <v>3186</v>
      </c>
      <c r="C342" s="2" t="s">
        <v>3889</v>
      </c>
      <c r="D342" s="2">
        <f>COUNTIF(C:C,C342)</f>
        <v>14</v>
      </c>
      <c r="E342" s="30" t="s">
        <v>3647</v>
      </c>
      <c r="F342" s="5" t="s">
        <v>1328</v>
      </c>
      <c r="G342" s="2" t="s">
        <v>112</v>
      </c>
      <c r="H342" s="28"/>
      <c r="I342" s="2"/>
      <c r="J342" s="5" t="s">
        <v>1041</v>
      </c>
      <c r="K342" s="3">
        <v>38796</v>
      </c>
      <c r="L342" s="3">
        <v>38808</v>
      </c>
      <c r="M342" s="5">
        <v>96</v>
      </c>
      <c r="N342" s="3">
        <v>41730</v>
      </c>
      <c r="O342" s="1">
        <v>3</v>
      </c>
      <c r="P342" s="29">
        <f t="shared" si="36"/>
        <v>41640</v>
      </c>
      <c r="Q342" s="2" t="s">
        <v>2985</v>
      </c>
      <c r="R342" s="1">
        <v>24</v>
      </c>
      <c r="S342" s="2" t="s">
        <v>2547</v>
      </c>
      <c r="T342" s="29">
        <f t="shared" si="37"/>
        <v>42370</v>
      </c>
      <c r="U342" s="29">
        <f t="shared" si="38"/>
        <v>42461</v>
      </c>
      <c r="V342" s="5" t="s">
        <v>713</v>
      </c>
      <c r="W342" s="5" t="s">
        <v>1399</v>
      </c>
      <c r="X342" s="2" t="s">
        <v>3855</v>
      </c>
      <c r="Y342" s="1" t="s">
        <v>2553</v>
      </c>
      <c r="Z342" s="4">
        <v>465.6</v>
      </c>
      <c r="AA342" s="2" t="s">
        <v>2550</v>
      </c>
      <c r="AB342" s="2" t="s">
        <v>2487</v>
      </c>
      <c r="AC342" s="2" t="s">
        <v>3856</v>
      </c>
      <c r="AD342" s="1" t="s">
        <v>1498</v>
      </c>
      <c r="AE342" s="2" t="s">
        <v>1040</v>
      </c>
      <c r="AF342" s="2" t="s">
        <v>2985</v>
      </c>
      <c r="AG342" s="1" t="s">
        <v>1942</v>
      </c>
      <c r="AH342" s="2" t="s">
        <v>3708</v>
      </c>
      <c r="AI342" s="2" t="s">
        <v>2547</v>
      </c>
      <c r="AJ342" s="2"/>
      <c r="AK342" s="2"/>
      <c r="AL342" s="2"/>
      <c r="AM342" s="2"/>
    </row>
    <row r="343" spans="1:39" s="43" customFormat="1" ht="12.75" outlineLevel="1">
      <c r="A343" s="2" t="s">
        <v>898</v>
      </c>
      <c r="B343" s="27" t="s">
        <v>3186</v>
      </c>
      <c r="C343" s="2" t="s">
        <v>3889</v>
      </c>
      <c r="D343" s="2">
        <f>COUNTIF(C:C,C343)</f>
        <v>14</v>
      </c>
      <c r="E343" s="30" t="s">
        <v>3647</v>
      </c>
      <c r="F343" s="5" t="s">
        <v>1328</v>
      </c>
      <c r="G343" s="2" t="s">
        <v>112</v>
      </c>
      <c r="H343" s="28"/>
      <c r="I343" s="2"/>
      <c r="J343" s="5" t="s">
        <v>1041</v>
      </c>
      <c r="K343" s="3">
        <v>38796</v>
      </c>
      <c r="L343" s="3">
        <v>38808</v>
      </c>
      <c r="M343" s="5">
        <v>96</v>
      </c>
      <c r="N343" s="3">
        <v>41730</v>
      </c>
      <c r="O343" s="1">
        <v>3</v>
      </c>
      <c r="P343" s="29">
        <f t="shared" si="36"/>
        <v>41640</v>
      </c>
      <c r="Q343" s="2" t="s">
        <v>2985</v>
      </c>
      <c r="R343" s="1">
        <v>24</v>
      </c>
      <c r="S343" s="2" t="s">
        <v>2547</v>
      </c>
      <c r="T343" s="29">
        <f t="shared" si="37"/>
        <v>42370</v>
      </c>
      <c r="U343" s="29">
        <f t="shared" si="38"/>
        <v>42461</v>
      </c>
      <c r="V343" s="5" t="s">
        <v>713</v>
      </c>
      <c r="W343" s="5" t="s">
        <v>1399</v>
      </c>
      <c r="X343" s="2" t="s">
        <v>3855</v>
      </c>
      <c r="Y343" s="1" t="s">
        <v>2553</v>
      </c>
      <c r="Z343" s="4">
        <v>349.2</v>
      </c>
      <c r="AA343" s="2" t="s">
        <v>2550</v>
      </c>
      <c r="AB343" s="2" t="s">
        <v>2487</v>
      </c>
      <c r="AC343" s="2" t="s">
        <v>3856</v>
      </c>
      <c r="AD343" s="1" t="s">
        <v>1499</v>
      </c>
      <c r="AE343" s="2" t="s">
        <v>1040</v>
      </c>
      <c r="AF343" s="2" t="s">
        <v>2985</v>
      </c>
      <c r="AG343" s="1" t="s">
        <v>1942</v>
      </c>
      <c r="AH343" s="2" t="s">
        <v>3708</v>
      </c>
      <c r="AI343" s="2" t="s">
        <v>2547</v>
      </c>
      <c r="AJ343" s="2"/>
      <c r="AK343" s="2"/>
      <c r="AL343" s="2"/>
      <c r="AM343" s="2"/>
    </row>
    <row r="344" spans="1:39" s="43" customFormat="1" ht="12.75" outlineLevel="1">
      <c r="A344" s="2" t="s">
        <v>898</v>
      </c>
      <c r="B344" s="27" t="s">
        <v>3186</v>
      </c>
      <c r="C344" s="2" t="s">
        <v>3889</v>
      </c>
      <c r="D344" s="2">
        <f>COUNTIF(C:C,C344)</f>
        <v>14</v>
      </c>
      <c r="E344" s="30" t="s">
        <v>3647</v>
      </c>
      <c r="F344" s="5" t="s">
        <v>1328</v>
      </c>
      <c r="G344" s="2" t="s">
        <v>112</v>
      </c>
      <c r="H344" s="28"/>
      <c r="I344" s="2"/>
      <c r="J344" s="5" t="s">
        <v>1041</v>
      </c>
      <c r="K344" s="3">
        <v>38796</v>
      </c>
      <c r="L344" s="3">
        <v>38808</v>
      </c>
      <c r="M344" s="5">
        <v>96</v>
      </c>
      <c r="N344" s="3">
        <v>41730</v>
      </c>
      <c r="O344" s="1">
        <v>3</v>
      </c>
      <c r="P344" s="29">
        <f t="shared" si="36"/>
        <v>41640</v>
      </c>
      <c r="Q344" s="2" t="s">
        <v>2985</v>
      </c>
      <c r="R344" s="1">
        <v>24</v>
      </c>
      <c r="S344" s="2" t="s">
        <v>2547</v>
      </c>
      <c r="T344" s="29">
        <f t="shared" si="37"/>
        <v>42370</v>
      </c>
      <c r="U344" s="29">
        <f t="shared" si="38"/>
        <v>42461</v>
      </c>
      <c r="V344" s="1" t="s">
        <v>2548</v>
      </c>
      <c r="W344" s="5" t="s">
        <v>1399</v>
      </c>
      <c r="X344" s="2" t="s">
        <v>3855</v>
      </c>
      <c r="Y344" s="1" t="s">
        <v>2553</v>
      </c>
      <c r="Z344" s="4">
        <v>698.4</v>
      </c>
      <c r="AA344" s="2" t="s">
        <v>2550</v>
      </c>
      <c r="AB344" s="2" t="s">
        <v>2487</v>
      </c>
      <c r="AC344" s="2" t="s">
        <v>3856</v>
      </c>
      <c r="AD344" s="2" t="s">
        <v>1343</v>
      </c>
      <c r="AE344" s="2" t="s">
        <v>1040</v>
      </c>
      <c r="AF344" s="2" t="s">
        <v>2985</v>
      </c>
      <c r="AG344" s="1" t="s">
        <v>1942</v>
      </c>
      <c r="AH344" s="2" t="s">
        <v>3708</v>
      </c>
      <c r="AI344" s="2" t="s">
        <v>2547</v>
      </c>
      <c r="AJ344" s="2"/>
      <c r="AK344" s="2"/>
      <c r="AL344" s="2"/>
      <c r="AM344" s="2"/>
    </row>
    <row r="345" spans="1:39" s="43" customFormat="1" ht="12.75" outlineLevel="1">
      <c r="A345" s="14" t="s">
        <v>898</v>
      </c>
      <c r="B345" s="27" t="s">
        <v>3188</v>
      </c>
      <c r="C345" s="14" t="s">
        <v>3891</v>
      </c>
      <c r="D345" s="2">
        <f>COUNTIF(C:C,C345)</f>
        <v>1</v>
      </c>
      <c r="E345" s="21" t="s">
        <v>2547</v>
      </c>
      <c r="F345" s="14" t="s">
        <v>2547</v>
      </c>
      <c r="G345" s="14" t="s">
        <v>111</v>
      </c>
      <c r="H345" s="28"/>
      <c r="I345" s="2"/>
      <c r="J345" s="14" t="s">
        <v>1473</v>
      </c>
      <c r="K345" s="31">
        <v>39499</v>
      </c>
      <c r="L345" s="31">
        <v>39491</v>
      </c>
      <c r="M345" s="17">
        <v>60</v>
      </c>
      <c r="N345" s="31">
        <v>41318</v>
      </c>
      <c r="O345" s="14">
        <v>6</v>
      </c>
      <c r="P345" s="29">
        <f t="shared" si="36"/>
        <v>41134</v>
      </c>
      <c r="Q345" s="2" t="s">
        <v>2985</v>
      </c>
      <c r="R345" s="14">
        <v>12</v>
      </c>
      <c r="S345" s="2" t="s">
        <v>2547</v>
      </c>
      <c r="T345" s="29">
        <f t="shared" si="37"/>
        <v>41499</v>
      </c>
      <c r="U345" s="29">
        <f t="shared" si="38"/>
        <v>41683</v>
      </c>
      <c r="V345" s="1" t="s">
        <v>2548</v>
      </c>
      <c r="W345" s="2" t="s">
        <v>1688</v>
      </c>
      <c r="X345" s="2" t="s">
        <v>1341</v>
      </c>
      <c r="Y345" s="2" t="s">
        <v>3081</v>
      </c>
      <c r="Z345" s="18">
        <v>51</v>
      </c>
      <c r="AA345" s="14" t="s">
        <v>3403</v>
      </c>
      <c r="AB345" s="14" t="s">
        <v>1689</v>
      </c>
      <c r="AC345" s="2" t="s">
        <v>1690</v>
      </c>
      <c r="AD345" s="5" t="s">
        <v>2202</v>
      </c>
      <c r="AE345" s="14" t="s">
        <v>1691</v>
      </c>
      <c r="AF345" s="2" t="s">
        <v>2985</v>
      </c>
      <c r="AG345" s="14" t="s">
        <v>1692</v>
      </c>
      <c r="AH345" s="14" t="s">
        <v>3708</v>
      </c>
      <c r="AI345" s="14" t="s">
        <v>2547</v>
      </c>
      <c r="AJ345" s="14"/>
      <c r="AK345" s="14"/>
      <c r="AL345" s="14"/>
      <c r="AM345" s="14"/>
    </row>
    <row r="346" spans="1:39" s="43" customFormat="1" ht="12.75" outlineLevel="1">
      <c r="A346" s="14" t="s">
        <v>898</v>
      </c>
      <c r="B346" s="27" t="s">
        <v>3189</v>
      </c>
      <c r="C346" s="2" t="s">
        <v>3892</v>
      </c>
      <c r="D346" s="2">
        <f>COUNTIF(C:C,C346)</f>
        <v>1</v>
      </c>
      <c r="E346" s="41" t="s">
        <v>1943</v>
      </c>
      <c r="F346" s="1" t="s">
        <v>1943</v>
      </c>
      <c r="G346" s="14" t="s">
        <v>111</v>
      </c>
      <c r="H346" s="28"/>
      <c r="I346" s="2"/>
      <c r="J346" s="5" t="s">
        <v>1473</v>
      </c>
      <c r="K346" s="3">
        <v>37278</v>
      </c>
      <c r="L346" s="3">
        <v>37257</v>
      </c>
      <c r="M346" s="5">
        <v>12</v>
      </c>
      <c r="N346" s="3">
        <v>37621</v>
      </c>
      <c r="O346" s="1">
        <v>6</v>
      </c>
      <c r="P346" s="29">
        <f t="shared" si="36"/>
        <v>37438</v>
      </c>
      <c r="Q346" s="2" t="s">
        <v>2985</v>
      </c>
      <c r="R346" s="2">
        <v>12</v>
      </c>
      <c r="S346" s="2" t="s">
        <v>2547</v>
      </c>
      <c r="T346" s="29">
        <f t="shared" si="37"/>
        <v>37803</v>
      </c>
      <c r="U346" s="29">
        <f t="shared" si="38"/>
        <v>37986</v>
      </c>
      <c r="V346" s="1" t="s">
        <v>2548</v>
      </c>
      <c r="W346" s="5" t="s">
        <v>1340</v>
      </c>
      <c r="X346" s="2" t="s">
        <v>675</v>
      </c>
      <c r="Y346" s="1" t="s">
        <v>2553</v>
      </c>
      <c r="Z346" s="4" t="s">
        <v>2547</v>
      </c>
      <c r="AA346" s="2" t="s">
        <v>2550</v>
      </c>
      <c r="AB346" s="2" t="s">
        <v>2547</v>
      </c>
      <c r="AC346" s="2" t="s">
        <v>677</v>
      </c>
      <c r="AD346" s="5" t="s">
        <v>2202</v>
      </c>
      <c r="AE346" s="2" t="s">
        <v>678</v>
      </c>
      <c r="AF346" s="2"/>
      <c r="AG346" s="1" t="s">
        <v>1944</v>
      </c>
      <c r="AH346" s="2" t="s">
        <v>3708</v>
      </c>
      <c r="AI346" s="2" t="s">
        <v>2547</v>
      </c>
      <c r="AJ346" s="2"/>
      <c r="AK346" s="2"/>
      <c r="AL346" s="2"/>
      <c r="AM346" s="2"/>
    </row>
    <row r="347" spans="1:39" s="43" customFormat="1" ht="12.75" outlineLevel="1">
      <c r="A347" s="5" t="s">
        <v>899</v>
      </c>
      <c r="B347" s="27" t="s">
        <v>3190</v>
      </c>
      <c r="C347" s="2" t="s">
        <v>3893</v>
      </c>
      <c r="D347" s="2"/>
      <c r="E347" s="22" t="s">
        <v>3649</v>
      </c>
      <c r="F347" s="2" t="s">
        <v>352</v>
      </c>
      <c r="G347" s="14" t="s">
        <v>111</v>
      </c>
      <c r="H347" s="28"/>
      <c r="I347" s="2"/>
      <c r="J347" s="5" t="s">
        <v>1776</v>
      </c>
      <c r="K347" s="3">
        <v>38181</v>
      </c>
      <c r="L347" s="3">
        <v>38181</v>
      </c>
      <c r="M347" s="28">
        <v>60</v>
      </c>
      <c r="N347" s="3">
        <v>40007</v>
      </c>
      <c r="O347" s="2">
        <v>6</v>
      </c>
      <c r="P347" s="29">
        <f t="shared" si="36"/>
        <v>39826</v>
      </c>
      <c r="Q347" s="2" t="s">
        <v>2985</v>
      </c>
      <c r="R347" s="2">
        <v>12</v>
      </c>
      <c r="S347" s="2" t="s">
        <v>2547</v>
      </c>
      <c r="T347" s="29">
        <f t="shared" si="37"/>
        <v>40191</v>
      </c>
      <c r="U347" s="29">
        <f t="shared" si="38"/>
        <v>40372</v>
      </c>
      <c r="V347" s="1" t="s">
        <v>2548</v>
      </c>
      <c r="W347" s="5" t="s">
        <v>1340</v>
      </c>
      <c r="X347" s="2" t="s">
        <v>1341</v>
      </c>
      <c r="Y347" s="1" t="s">
        <v>2553</v>
      </c>
      <c r="Z347" s="4">
        <v>13</v>
      </c>
      <c r="AA347" s="2" t="s">
        <v>2550</v>
      </c>
      <c r="AB347" s="2" t="s">
        <v>2640</v>
      </c>
      <c r="AC347" s="2" t="s">
        <v>353</v>
      </c>
      <c r="AD347" s="5" t="s">
        <v>2202</v>
      </c>
      <c r="AE347" s="2" t="s">
        <v>678</v>
      </c>
      <c r="AF347" s="2" t="s">
        <v>2985</v>
      </c>
      <c r="AG347" s="1" t="s">
        <v>2722</v>
      </c>
      <c r="AH347" s="2" t="s">
        <v>3708</v>
      </c>
      <c r="AI347" s="2" t="s">
        <v>2547</v>
      </c>
      <c r="AJ347" s="2"/>
      <c r="AK347" s="2"/>
      <c r="AL347" s="2"/>
      <c r="AM347" s="2"/>
    </row>
    <row r="348" spans="1:39" s="43" customFormat="1" ht="12.75" outlineLevel="1">
      <c r="A348" s="14" t="s">
        <v>898</v>
      </c>
      <c r="B348" s="27" t="s">
        <v>3191</v>
      </c>
      <c r="C348" s="2" t="s">
        <v>3894</v>
      </c>
      <c r="D348" s="2">
        <f>COUNTIF(C:C,C348)</f>
        <v>1</v>
      </c>
      <c r="E348" s="41" t="s">
        <v>1940</v>
      </c>
      <c r="F348" s="1" t="s">
        <v>1940</v>
      </c>
      <c r="G348" s="14" t="s">
        <v>111</v>
      </c>
      <c r="H348" s="28"/>
      <c r="I348" s="2"/>
      <c r="J348" s="5" t="s">
        <v>1473</v>
      </c>
      <c r="K348" s="3">
        <v>37257</v>
      </c>
      <c r="L348" s="3">
        <v>37257</v>
      </c>
      <c r="M348" s="5">
        <v>12</v>
      </c>
      <c r="N348" s="3">
        <v>37621</v>
      </c>
      <c r="O348" s="1">
        <v>6</v>
      </c>
      <c r="P348" s="29">
        <f t="shared" si="36"/>
        <v>37438</v>
      </c>
      <c r="Q348" s="2" t="s">
        <v>2985</v>
      </c>
      <c r="R348" s="2">
        <v>12</v>
      </c>
      <c r="S348" s="2" t="s">
        <v>2547</v>
      </c>
      <c r="T348" s="29">
        <f t="shared" si="37"/>
        <v>37803</v>
      </c>
      <c r="U348" s="29">
        <f t="shared" si="38"/>
        <v>37986</v>
      </c>
      <c r="V348" s="1" t="s">
        <v>2548</v>
      </c>
      <c r="W348" s="5" t="s">
        <v>1340</v>
      </c>
      <c r="X348" s="2" t="s">
        <v>1341</v>
      </c>
      <c r="Y348" s="1" t="s">
        <v>2553</v>
      </c>
      <c r="Z348" s="4" t="s">
        <v>2547</v>
      </c>
      <c r="AA348" s="2" t="s">
        <v>2550</v>
      </c>
      <c r="AB348" s="2" t="s">
        <v>2547</v>
      </c>
      <c r="AC348" s="2" t="s">
        <v>677</v>
      </c>
      <c r="AD348" s="5" t="s">
        <v>2200</v>
      </c>
      <c r="AE348" s="2" t="s">
        <v>678</v>
      </c>
      <c r="AF348" s="2"/>
      <c r="AG348" s="1" t="s">
        <v>1941</v>
      </c>
      <c r="AH348" s="2" t="s">
        <v>3708</v>
      </c>
      <c r="AI348" s="2" t="s">
        <v>2547</v>
      </c>
      <c r="AJ348" s="2"/>
      <c r="AK348" s="2"/>
      <c r="AL348" s="2"/>
      <c r="AM348" s="2"/>
    </row>
    <row r="349" spans="1:39" s="43" customFormat="1" ht="12.75" outlineLevel="1">
      <c r="A349" s="14" t="s">
        <v>898</v>
      </c>
      <c r="B349" s="27" t="s">
        <v>3192</v>
      </c>
      <c r="C349" s="2" t="s">
        <v>3895</v>
      </c>
      <c r="D349" s="2">
        <f>COUNTIF(C:C,C349)</f>
        <v>1</v>
      </c>
      <c r="E349" s="30">
        <v>317085</v>
      </c>
      <c r="F349" s="5" t="s">
        <v>679</v>
      </c>
      <c r="G349" s="14" t="s">
        <v>111</v>
      </c>
      <c r="H349" s="28"/>
      <c r="I349" s="2"/>
      <c r="J349" s="5" t="s">
        <v>1473</v>
      </c>
      <c r="K349" s="3">
        <v>37278</v>
      </c>
      <c r="L349" s="3">
        <v>37257</v>
      </c>
      <c r="M349" s="5">
        <v>12</v>
      </c>
      <c r="N349" s="3">
        <v>37621</v>
      </c>
      <c r="O349" s="1">
        <v>6</v>
      </c>
      <c r="P349" s="29">
        <f t="shared" si="36"/>
        <v>37438</v>
      </c>
      <c r="Q349" s="2" t="s">
        <v>2985</v>
      </c>
      <c r="R349" s="2">
        <v>12</v>
      </c>
      <c r="S349" s="2" t="s">
        <v>2547</v>
      </c>
      <c r="T349" s="29">
        <f t="shared" si="37"/>
        <v>37803</v>
      </c>
      <c r="U349" s="29">
        <f t="shared" si="38"/>
        <v>37986</v>
      </c>
      <c r="V349" s="1" t="s">
        <v>2548</v>
      </c>
      <c r="W349" s="5" t="s">
        <v>1340</v>
      </c>
      <c r="X349" s="2" t="s">
        <v>675</v>
      </c>
      <c r="Y349" s="1" t="s">
        <v>2553</v>
      </c>
      <c r="Z349" s="4" t="s">
        <v>2547</v>
      </c>
      <c r="AA349" s="2" t="s">
        <v>2550</v>
      </c>
      <c r="AB349" s="2" t="s">
        <v>2547</v>
      </c>
      <c r="AC349" s="2" t="s">
        <v>677</v>
      </c>
      <c r="AD349" s="1" t="s">
        <v>1498</v>
      </c>
      <c r="AE349" s="2" t="s">
        <v>678</v>
      </c>
      <c r="AF349" s="2"/>
      <c r="AG349" s="1" t="s">
        <v>1941</v>
      </c>
      <c r="AH349" s="2" t="s">
        <v>3708</v>
      </c>
      <c r="AI349" s="2" t="s">
        <v>2547</v>
      </c>
      <c r="AJ349" s="2"/>
      <c r="AK349" s="2"/>
      <c r="AL349" s="2"/>
      <c r="AM349" s="2"/>
    </row>
    <row r="350" spans="1:39" s="43" customFormat="1" ht="12.75" outlineLevel="1">
      <c r="A350" s="5" t="s">
        <v>899</v>
      </c>
      <c r="B350" s="27" t="s">
        <v>3193</v>
      </c>
      <c r="C350" s="2" t="s">
        <v>3896</v>
      </c>
      <c r="D350" s="2"/>
      <c r="E350" s="30" t="s">
        <v>3649</v>
      </c>
      <c r="F350" s="5" t="s">
        <v>352</v>
      </c>
      <c r="G350" s="14" t="s">
        <v>111</v>
      </c>
      <c r="H350" s="28"/>
      <c r="I350" s="2"/>
      <c r="J350" s="5" t="s">
        <v>1776</v>
      </c>
      <c r="K350" s="3">
        <v>38181</v>
      </c>
      <c r="L350" s="3">
        <v>38181</v>
      </c>
      <c r="M350" s="5">
        <v>60</v>
      </c>
      <c r="N350" s="3">
        <v>40007</v>
      </c>
      <c r="O350" s="1">
        <v>6</v>
      </c>
      <c r="P350" s="29">
        <f t="shared" si="36"/>
        <v>39826</v>
      </c>
      <c r="Q350" s="2" t="s">
        <v>2985</v>
      </c>
      <c r="R350" s="1">
        <v>12</v>
      </c>
      <c r="S350" s="2" t="s">
        <v>2547</v>
      </c>
      <c r="T350" s="29">
        <f t="shared" si="37"/>
        <v>40191</v>
      </c>
      <c r="U350" s="29">
        <f t="shared" si="38"/>
        <v>40372</v>
      </c>
      <c r="V350" s="1" t="s">
        <v>2548</v>
      </c>
      <c r="W350" s="5" t="s">
        <v>1340</v>
      </c>
      <c r="X350" s="2" t="s">
        <v>1341</v>
      </c>
      <c r="Y350" s="1" t="s">
        <v>2553</v>
      </c>
      <c r="Z350" s="4">
        <v>128.52</v>
      </c>
      <c r="AA350" s="2" t="s">
        <v>2550</v>
      </c>
      <c r="AB350" s="2" t="s">
        <v>191</v>
      </c>
      <c r="AC350" s="2" t="s">
        <v>353</v>
      </c>
      <c r="AD350" s="1" t="s">
        <v>1498</v>
      </c>
      <c r="AE350" s="2" t="s">
        <v>678</v>
      </c>
      <c r="AF350" s="2" t="s">
        <v>2985</v>
      </c>
      <c r="AG350" s="1" t="s">
        <v>2722</v>
      </c>
      <c r="AH350" s="2" t="s">
        <v>3708</v>
      </c>
      <c r="AI350" s="2" t="s">
        <v>2547</v>
      </c>
      <c r="AJ350" s="2"/>
      <c r="AK350" s="2"/>
      <c r="AL350" s="2"/>
      <c r="AM350" s="2"/>
    </row>
    <row r="351" spans="1:39" s="43" customFormat="1" ht="12.75" outlineLevel="1">
      <c r="A351" s="14" t="s">
        <v>898</v>
      </c>
      <c r="B351" s="27" t="s">
        <v>3194</v>
      </c>
      <c r="C351" s="2" t="s">
        <v>3897</v>
      </c>
      <c r="D351" s="2">
        <f>COUNTIF(C:C,C351)</f>
        <v>1</v>
      </c>
      <c r="E351" s="30">
        <v>216748</v>
      </c>
      <c r="F351" s="5" t="s">
        <v>1876</v>
      </c>
      <c r="G351" s="14" t="s">
        <v>111</v>
      </c>
      <c r="H351" s="28"/>
      <c r="I351" s="2"/>
      <c r="J351" s="5" t="s">
        <v>1473</v>
      </c>
      <c r="K351" s="3">
        <v>37278</v>
      </c>
      <c r="L351" s="3">
        <v>37257</v>
      </c>
      <c r="M351" s="5">
        <v>12</v>
      </c>
      <c r="N351" s="3">
        <v>37621</v>
      </c>
      <c r="O351" s="5">
        <v>6</v>
      </c>
      <c r="P351" s="29">
        <f t="shared" si="36"/>
        <v>37438</v>
      </c>
      <c r="Q351" s="2" t="s">
        <v>2985</v>
      </c>
      <c r="R351" s="2">
        <v>12</v>
      </c>
      <c r="S351" s="2" t="s">
        <v>2547</v>
      </c>
      <c r="T351" s="29">
        <f t="shared" si="37"/>
        <v>37803</v>
      </c>
      <c r="U351" s="29">
        <f t="shared" si="38"/>
        <v>37986</v>
      </c>
      <c r="V351" s="1" t="s">
        <v>2548</v>
      </c>
      <c r="W351" s="5" t="s">
        <v>1340</v>
      </c>
      <c r="X351" s="2" t="s">
        <v>675</v>
      </c>
      <c r="Y351" s="1" t="s">
        <v>2553</v>
      </c>
      <c r="Z351" s="4" t="s">
        <v>2547</v>
      </c>
      <c r="AA351" s="2" t="s">
        <v>2550</v>
      </c>
      <c r="AB351" s="2" t="s">
        <v>2547</v>
      </c>
      <c r="AC351" s="2" t="s">
        <v>677</v>
      </c>
      <c r="AD351" s="1" t="s">
        <v>1494</v>
      </c>
      <c r="AE351" s="2" t="s">
        <v>678</v>
      </c>
      <c r="AF351" s="2"/>
      <c r="AG351" s="1" t="s">
        <v>1941</v>
      </c>
      <c r="AH351" s="2" t="s">
        <v>3708</v>
      </c>
      <c r="AI351" s="2" t="s">
        <v>2547</v>
      </c>
      <c r="AJ351" s="2"/>
      <c r="AK351" s="2"/>
      <c r="AL351" s="2"/>
      <c r="AM351" s="2"/>
    </row>
    <row r="352" spans="1:39" s="43" customFormat="1" ht="12.75" outlineLevel="1">
      <c r="A352" s="14" t="s">
        <v>898</v>
      </c>
      <c r="B352" s="27" t="s">
        <v>3195</v>
      </c>
      <c r="C352" s="2" t="s">
        <v>3898</v>
      </c>
      <c r="D352" s="2">
        <f>COUNTIF(C:C,C352)</f>
        <v>1</v>
      </c>
      <c r="E352" s="30">
        <v>318464</v>
      </c>
      <c r="F352" s="5" t="s">
        <v>3070</v>
      </c>
      <c r="G352" s="14" t="s">
        <v>111</v>
      </c>
      <c r="H352" s="28"/>
      <c r="I352" s="2"/>
      <c r="J352" s="5" t="s">
        <v>1473</v>
      </c>
      <c r="K352" s="3">
        <v>37278</v>
      </c>
      <c r="L352" s="3">
        <v>37257</v>
      </c>
      <c r="M352" s="5">
        <v>12</v>
      </c>
      <c r="N352" s="3">
        <v>37621</v>
      </c>
      <c r="O352" s="1">
        <v>6</v>
      </c>
      <c r="P352" s="29">
        <f t="shared" si="36"/>
        <v>37438</v>
      </c>
      <c r="Q352" s="2" t="s">
        <v>2985</v>
      </c>
      <c r="R352" s="2">
        <v>12</v>
      </c>
      <c r="S352" s="2" t="s">
        <v>2547</v>
      </c>
      <c r="T352" s="29">
        <f t="shared" si="37"/>
        <v>37803</v>
      </c>
      <c r="U352" s="29">
        <f t="shared" si="38"/>
        <v>37986</v>
      </c>
      <c r="V352" s="5" t="s">
        <v>686</v>
      </c>
      <c r="W352" s="5" t="s">
        <v>1340</v>
      </c>
      <c r="X352" s="2" t="s">
        <v>675</v>
      </c>
      <c r="Y352" s="1" t="s">
        <v>2553</v>
      </c>
      <c r="Z352" s="4" t="s">
        <v>2547</v>
      </c>
      <c r="AA352" s="2" t="s">
        <v>2550</v>
      </c>
      <c r="AB352" s="2" t="s">
        <v>2547</v>
      </c>
      <c r="AC352" s="2" t="s">
        <v>677</v>
      </c>
      <c r="AD352" s="1" t="s">
        <v>1499</v>
      </c>
      <c r="AE352" s="2" t="s">
        <v>678</v>
      </c>
      <c r="AF352" s="2"/>
      <c r="AG352" s="1" t="s">
        <v>1941</v>
      </c>
      <c r="AH352" s="2" t="s">
        <v>3708</v>
      </c>
      <c r="AI352" s="2" t="s">
        <v>2547</v>
      </c>
      <c r="AJ352" s="2"/>
      <c r="AK352" s="2"/>
      <c r="AL352" s="2"/>
      <c r="AM352" s="2"/>
    </row>
    <row r="353" spans="1:39" s="43" customFormat="1" ht="12.75" outlineLevel="1">
      <c r="A353" s="14" t="s">
        <v>898</v>
      </c>
      <c r="B353" s="27" t="s">
        <v>2547</v>
      </c>
      <c r="C353" s="2" t="s">
        <v>3899</v>
      </c>
      <c r="D353" s="2">
        <f>COUNTIF(C:C,C353)</f>
        <v>2</v>
      </c>
      <c r="E353" s="22" t="s">
        <v>2597</v>
      </c>
      <c r="F353" s="2" t="s">
        <v>2597</v>
      </c>
      <c r="G353" s="14" t="s">
        <v>111</v>
      </c>
      <c r="H353" s="28"/>
      <c r="I353" s="2"/>
      <c r="J353" s="2" t="s">
        <v>1473</v>
      </c>
      <c r="K353" s="3">
        <v>38656</v>
      </c>
      <c r="L353" s="3">
        <v>38264</v>
      </c>
      <c r="M353" s="28">
        <v>12</v>
      </c>
      <c r="N353" s="3">
        <v>38352</v>
      </c>
      <c r="O353" s="2">
        <v>6</v>
      </c>
      <c r="P353" s="29">
        <f>IF(OR(N353="?",(O353="?")),"?",DATE(YEAR(N353),MONTH(N353)-(O353),DAY(N353)))</f>
        <v>38169</v>
      </c>
      <c r="Q353" s="2" t="s">
        <v>2985</v>
      </c>
      <c r="R353" s="2">
        <v>12</v>
      </c>
      <c r="S353" s="2" t="s">
        <v>2547</v>
      </c>
      <c r="T353" s="29">
        <f>IF(OR(O353="?",(U353="?")),"?",DATE(YEAR(U353),MONTH(U353)-(O353),DAY(U353)))</f>
        <v>38534</v>
      </c>
      <c r="U353" s="29">
        <f>IF(R353&lt;250,DATE(YEAR(N353),MONTH(N353)+(R353),DAY(N353)),IF(R353="Nvt",DATE(YEAR(N353),MONTH(N353),DAY(N353)),"?"))</f>
        <v>38717</v>
      </c>
      <c r="V353" s="1" t="s">
        <v>2548</v>
      </c>
      <c r="W353" s="5" t="s">
        <v>1340</v>
      </c>
      <c r="X353" s="2" t="s">
        <v>2598</v>
      </c>
      <c r="Y353" s="2" t="s">
        <v>3081</v>
      </c>
      <c r="Z353" s="4" t="s">
        <v>2547</v>
      </c>
      <c r="AA353" s="2" t="s">
        <v>2550</v>
      </c>
      <c r="AB353" s="2" t="s">
        <v>2547</v>
      </c>
      <c r="AC353" s="2" t="s">
        <v>677</v>
      </c>
      <c r="AD353" s="2" t="s">
        <v>1343</v>
      </c>
      <c r="AE353" s="2" t="s">
        <v>678</v>
      </c>
      <c r="AF353" s="2"/>
      <c r="AG353" s="2" t="s">
        <v>1941</v>
      </c>
      <c r="AH353" s="2" t="s">
        <v>3708</v>
      </c>
      <c r="AI353" s="2" t="s">
        <v>2547</v>
      </c>
      <c r="AJ353" s="2"/>
      <c r="AK353" s="2"/>
      <c r="AL353" s="14"/>
      <c r="AM353" s="14"/>
    </row>
    <row r="354" spans="1:39" s="43" customFormat="1" ht="12.75" outlineLevel="1">
      <c r="A354" s="5" t="s">
        <v>899</v>
      </c>
      <c r="B354" s="27" t="s">
        <v>2547</v>
      </c>
      <c r="C354" s="2" t="s">
        <v>3899</v>
      </c>
      <c r="D354" s="2"/>
      <c r="E354" s="22"/>
      <c r="F354" s="2" t="s">
        <v>2547</v>
      </c>
      <c r="G354" s="14" t="s">
        <v>111</v>
      </c>
      <c r="H354" s="28"/>
      <c r="I354" s="2"/>
      <c r="J354" s="5" t="s">
        <v>1776</v>
      </c>
      <c r="K354" s="3">
        <v>38665</v>
      </c>
      <c r="L354" s="3">
        <v>38718</v>
      </c>
      <c r="M354" s="28">
        <v>60</v>
      </c>
      <c r="N354" s="3">
        <v>40543</v>
      </c>
      <c r="O354" s="2">
        <v>6</v>
      </c>
      <c r="P354" s="29">
        <f>IF(OR(N354="?",(O354="?")),"?",DATE(YEAR(N354),MONTH(N354)-(O354),DAY(N354)))</f>
        <v>40360</v>
      </c>
      <c r="Q354" s="2" t="s">
        <v>2985</v>
      </c>
      <c r="R354" s="2">
        <v>12</v>
      </c>
      <c r="S354" s="2" t="s">
        <v>2547</v>
      </c>
      <c r="T354" s="29">
        <f>IF(OR(O354="?",(U354="?")),"?",DATE(YEAR(U354),MONTH(U354)-(O354),DAY(U354)))</f>
        <v>40725</v>
      </c>
      <c r="U354" s="29">
        <f>IF(R354&lt;250,DATE(YEAR(N354),MONTH(N354)+(R354),DAY(N354)),IF(R354="Nvt",DATE(YEAR(N354),MONTH(N354),DAY(N354)),"?"))</f>
        <v>40908</v>
      </c>
      <c r="V354" s="1" t="s">
        <v>2548</v>
      </c>
      <c r="W354" s="5" t="s">
        <v>1340</v>
      </c>
      <c r="X354" s="2" t="s">
        <v>2599</v>
      </c>
      <c r="Y354" s="2" t="s">
        <v>3081</v>
      </c>
      <c r="Z354" s="4">
        <v>102.11</v>
      </c>
      <c r="AA354" s="2" t="s">
        <v>2550</v>
      </c>
      <c r="AB354" s="2" t="s">
        <v>2640</v>
      </c>
      <c r="AC354" s="2" t="s">
        <v>353</v>
      </c>
      <c r="AD354" s="2" t="s">
        <v>1343</v>
      </c>
      <c r="AE354" s="2" t="s">
        <v>678</v>
      </c>
      <c r="AF354" s="2" t="s">
        <v>2985</v>
      </c>
      <c r="AG354" s="1" t="s">
        <v>2722</v>
      </c>
      <c r="AH354" s="2" t="s">
        <v>3708</v>
      </c>
      <c r="AI354" s="2" t="s">
        <v>2547</v>
      </c>
      <c r="AJ354" s="2"/>
      <c r="AK354" s="2"/>
      <c r="AL354" s="14"/>
      <c r="AM354" s="14"/>
    </row>
    <row r="355" spans="1:39" s="43" customFormat="1" ht="12.75" outlineLevel="1">
      <c r="A355" s="5" t="s">
        <v>898</v>
      </c>
      <c r="B355" s="27" t="s">
        <v>952</v>
      </c>
      <c r="C355" s="2" t="s">
        <v>953</v>
      </c>
      <c r="D355" s="2">
        <f>COUNTIF(C:C,C355)</f>
        <v>3</v>
      </c>
      <c r="E355" s="47" t="s">
        <v>956</v>
      </c>
      <c r="F355" s="2"/>
      <c r="G355" s="14"/>
      <c r="H355" s="28"/>
      <c r="I355" s="2"/>
      <c r="J355" s="5"/>
      <c r="K355" s="3">
        <v>38813</v>
      </c>
      <c r="L355" s="3" t="s">
        <v>2547</v>
      </c>
      <c r="M355" s="3" t="s">
        <v>2547</v>
      </c>
      <c r="N355" s="3" t="s">
        <v>2547</v>
      </c>
      <c r="O355" s="3" t="s">
        <v>2547</v>
      </c>
      <c r="P355" s="3" t="s">
        <v>2547</v>
      </c>
      <c r="Q355" s="3" t="s">
        <v>2547</v>
      </c>
      <c r="R355" s="3" t="s">
        <v>2547</v>
      </c>
      <c r="S355" s="3" t="s">
        <v>2547</v>
      </c>
      <c r="T355" s="3" t="s">
        <v>2547</v>
      </c>
      <c r="U355" s="3" t="s">
        <v>2547</v>
      </c>
      <c r="V355" s="1" t="s">
        <v>2548</v>
      </c>
      <c r="W355" s="5" t="s">
        <v>957</v>
      </c>
      <c r="X355" s="2" t="s">
        <v>958</v>
      </c>
      <c r="Y355" s="2" t="s">
        <v>3868</v>
      </c>
      <c r="Z355" s="4"/>
      <c r="AA355" s="2"/>
      <c r="AB355" s="2" t="s">
        <v>959</v>
      </c>
      <c r="AC355" s="2"/>
      <c r="AD355" s="2"/>
      <c r="AE355" s="2"/>
      <c r="AF355" s="2"/>
      <c r="AG355" s="5" t="s">
        <v>961</v>
      </c>
      <c r="AH355" s="2" t="s">
        <v>3708</v>
      </c>
      <c r="AI355" s="2"/>
      <c r="AJ355" s="2"/>
      <c r="AK355" s="2"/>
      <c r="AL355" s="14"/>
      <c r="AM355" s="14"/>
    </row>
    <row r="356" spans="1:39" s="43" customFormat="1" ht="12.75" outlineLevel="1">
      <c r="A356" s="5" t="s">
        <v>898</v>
      </c>
      <c r="B356" s="27" t="s">
        <v>952</v>
      </c>
      <c r="C356" s="2" t="s">
        <v>953</v>
      </c>
      <c r="D356" s="2">
        <f>COUNTIF(C:C,C356)</f>
        <v>3</v>
      </c>
      <c r="E356" s="47" t="s">
        <v>955</v>
      </c>
      <c r="F356" s="2"/>
      <c r="G356" s="14"/>
      <c r="H356" s="28"/>
      <c r="I356" s="2"/>
      <c r="J356" s="5"/>
      <c r="K356" s="3">
        <v>38813</v>
      </c>
      <c r="L356" s="3" t="s">
        <v>2547</v>
      </c>
      <c r="M356" s="3" t="s">
        <v>2547</v>
      </c>
      <c r="N356" s="3" t="s">
        <v>2547</v>
      </c>
      <c r="O356" s="3" t="s">
        <v>2547</v>
      </c>
      <c r="P356" s="3" t="s">
        <v>2547</v>
      </c>
      <c r="Q356" s="3" t="s">
        <v>2547</v>
      </c>
      <c r="R356" s="3" t="s">
        <v>2547</v>
      </c>
      <c r="S356" s="3" t="s">
        <v>2547</v>
      </c>
      <c r="T356" s="3" t="s">
        <v>2547</v>
      </c>
      <c r="U356" s="3" t="s">
        <v>2547</v>
      </c>
      <c r="V356" s="1" t="s">
        <v>2548</v>
      </c>
      <c r="W356" s="5" t="s">
        <v>957</v>
      </c>
      <c r="X356" s="2" t="s">
        <v>958</v>
      </c>
      <c r="Y356" s="2" t="s">
        <v>3868</v>
      </c>
      <c r="Z356" s="4"/>
      <c r="AA356" s="2"/>
      <c r="AB356" s="2" t="s">
        <v>959</v>
      </c>
      <c r="AC356" s="2"/>
      <c r="AD356" s="2"/>
      <c r="AE356" s="2"/>
      <c r="AF356" s="2"/>
      <c r="AG356" s="5" t="s">
        <v>962</v>
      </c>
      <c r="AH356" s="2" t="s">
        <v>3708</v>
      </c>
      <c r="AI356" s="2"/>
      <c r="AJ356" s="2"/>
      <c r="AK356" s="2"/>
      <c r="AL356" s="14"/>
      <c r="AM356" s="14"/>
    </row>
    <row r="357" spans="1:39" s="43" customFormat="1" ht="12.75" outlineLevel="1">
      <c r="A357" s="5" t="s">
        <v>898</v>
      </c>
      <c r="B357" s="27" t="s">
        <v>952</v>
      </c>
      <c r="C357" s="2" t="s">
        <v>953</v>
      </c>
      <c r="D357" s="2">
        <f>COUNTIF(C:C,C357)</f>
        <v>3</v>
      </c>
      <c r="E357" s="47" t="s">
        <v>954</v>
      </c>
      <c r="F357" s="2"/>
      <c r="G357" s="14"/>
      <c r="H357" s="28"/>
      <c r="I357" s="2"/>
      <c r="J357" s="5"/>
      <c r="K357" s="3">
        <v>39259</v>
      </c>
      <c r="L357" s="3" t="s">
        <v>2547</v>
      </c>
      <c r="M357" s="3" t="s">
        <v>2547</v>
      </c>
      <c r="N357" s="3" t="s">
        <v>2547</v>
      </c>
      <c r="O357" s="3" t="s">
        <v>2547</v>
      </c>
      <c r="P357" s="3" t="s">
        <v>2547</v>
      </c>
      <c r="Q357" s="3" t="s">
        <v>2547</v>
      </c>
      <c r="R357" s="3" t="s">
        <v>2547</v>
      </c>
      <c r="S357" s="3" t="s">
        <v>2547</v>
      </c>
      <c r="T357" s="3" t="s">
        <v>2547</v>
      </c>
      <c r="U357" s="3" t="s">
        <v>2547</v>
      </c>
      <c r="V357" s="1" t="s">
        <v>2548</v>
      </c>
      <c r="W357" s="5" t="s">
        <v>957</v>
      </c>
      <c r="X357" s="2" t="s">
        <v>958</v>
      </c>
      <c r="Y357" s="2" t="s">
        <v>3868</v>
      </c>
      <c r="Z357" s="4"/>
      <c r="AA357" s="2"/>
      <c r="AB357" s="2" t="s">
        <v>960</v>
      </c>
      <c r="AC357" s="2"/>
      <c r="AD357" s="2"/>
      <c r="AE357" s="2"/>
      <c r="AF357" s="2"/>
      <c r="AG357" s="5" t="s">
        <v>963</v>
      </c>
      <c r="AH357" s="2" t="s">
        <v>3708</v>
      </c>
      <c r="AI357" s="2"/>
      <c r="AJ357" s="2"/>
      <c r="AK357" s="2"/>
      <c r="AL357" s="14"/>
      <c r="AM357" s="14"/>
    </row>
    <row r="358" spans="1:39" s="43" customFormat="1" ht="12.75">
      <c r="A358" s="5" t="s">
        <v>898</v>
      </c>
      <c r="B358" s="27" t="s">
        <v>3196</v>
      </c>
      <c r="C358" s="2" t="s">
        <v>3900</v>
      </c>
      <c r="D358" s="2">
        <f>COUNTIF(C:C,C358)</f>
        <v>1</v>
      </c>
      <c r="E358" s="22"/>
      <c r="F358" s="2" t="s">
        <v>2547</v>
      </c>
      <c r="G358" s="2" t="s">
        <v>126</v>
      </c>
      <c r="H358" s="28"/>
      <c r="I358" s="2"/>
      <c r="J358" s="5" t="s">
        <v>2552</v>
      </c>
      <c r="K358" s="3">
        <v>37897</v>
      </c>
      <c r="L358" s="3">
        <v>37897</v>
      </c>
      <c r="M358" s="5" t="s">
        <v>1813</v>
      </c>
      <c r="N358" s="3" t="s">
        <v>2547</v>
      </c>
      <c r="O358" s="5" t="s">
        <v>2547</v>
      </c>
      <c r="P358" s="29" t="s">
        <v>2547</v>
      </c>
      <c r="Q358" s="2" t="s">
        <v>2547</v>
      </c>
      <c r="R358" s="5" t="s">
        <v>2547</v>
      </c>
      <c r="S358" s="2" t="s">
        <v>2547</v>
      </c>
      <c r="T358" s="29" t="s">
        <v>2547</v>
      </c>
      <c r="U358" s="29" t="s">
        <v>2547</v>
      </c>
      <c r="V358" s="1" t="s">
        <v>2548</v>
      </c>
      <c r="W358" s="5" t="s">
        <v>1815</v>
      </c>
      <c r="X358" s="2" t="s">
        <v>1814</v>
      </c>
      <c r="Y358" s="1" t="s">
        <v>1531</v>
      </c>
      <c r="Z358" s="4">
        <v>0</v>
      </c>
      <c r="AA358" s="2" t="s">
        <v>2550</v>
      </c>
      <c r="AB358" s="2" t="s">
        <v>2547</v>
      </c>
      <c r="AC358" s="2" t="s">
        <v>1816</v>
      </c>
      <c r="AD358" s="1" t="s">
        <v>1501</v>
      </c>
      <c r="AE358" s="2" t="s">
        <v>1817</v>
      </c>
      <c r="AF358" s="2" t="s">
        <v>2985</v>
      </c>
      <c r="AG358" s="1" t="s">
        <v>2724</v>
      </c>
      <c r="AH358" s="2" t="s">
        <v>1150</v>
      </c>
      <c r="AI358" s="2" t="s">
        <v>2547</v>
      </c>
      <c r="AJ358" s="2"/>
      <c r="AK358" s="2"/>
      <c r="AL358" s="2"/>
      <c r="AM358" s="2"/>
    </row>
    <row r="359" spans="1:39" s="43" customFormat="1" ht="12.75">
      <c r="A359" s="5" t="s">
        <v>898</v>
      </c>
      <c r="B359" s="27" t="s">
        <v>3197</v>
      </c>
      <c r="C359" s="2" t="s">
        <v>3901</v>
      </c>
      <c r="D359" s="2">
        <f>COUNTIF(C:C,C359)</f>
        <v>1</v>
      </c>
      <c r="E359" s="30" t="s">
        <v>3650</v>
      </c>
      <c r="F359" s="5" t="s">
        <v>2835</v>
      </c>
      <c r="G359" s="2" t="s">
        <v>122</v>
      </c>
      <c r="H359" s="28"/>
      <c r="I359" s="2"/>
      <c r="J359" s="5" t="s">
        <v>143</v>
      </c>
      <c r="K359" s="3">
        <v>37566</v>
      </c>
      <c r="L359" s="3">
        <v>37566</v>
      </c>
      <c r="M359" s="5">
        <v>12</v>
      </c>
      <c r="N359" s="3">
        <v>37931</v>
      </c>
      <c r="O359" s="2" t="s">
        <v>2547</v>
      </c>
      <c r="P359" s="29" t="str">
        <f>IF(OR(N359="?",(O359="?")),"?",DATE(YEAR(N359),MONTH(N359)-(O359),DAY(N359)))</f>
        <v>?</v>
      </c>
      <c r="Q359" s="2" t="s">
        <v>2985</v>
      </c>
      <c r="R359" s="2">
        <v>12</v>
      </c>
      <c r="S359" s="2" t="s">
        <v>2547</v>
      </c>
      <c r="T359" s="29" t="str">
        <f>IF(OR(O359="?",(U359="?")),"?",DATE(YEAR(U359),MONTH(U359)-(O359),DAY(U359)))</f>
        <v>?</v>
      </c>
      <c r="U359" s="29">
        <f>IF(R359&lt;250,DATE(YEAR(N359),MONTH(N359)+(R359),DAY(N359)),IF(R359="Nvt",DATE(YEAR(N359),MONTH(N359),DAY(N359)),"?"))</f>
        <v>38297</v>
      </c>
      <c r="V359" s="1" t="s">
        <v>2548</v>
      </c>
      <c r="W359" s="5" t="s">
        <v>2836</v>
      </c>
      <c r="X359" s="2" t="s">
        <v>2837</v>
      </c>
      <c r="Y359" s="1" t="s">
        <v>145</v>
      </c>
      <c r="Z359" s="4">
        <v>15346</v>
      </c>
      <c r="AA359" s="2" t="s">
        <v>2550</v>
      </c>
      <c r="AB359" s="2" t="s">
        <v>2840</v>
      </c>
      <c r="AC359" s="2" t="s">
        <v>2839</v>
      </c>
      <c r="AD359" s="1" t="s">
        <v>1498</v>
      </c>
      <c r="AE359" s="2" t="s">
        <v>2838</v>
      </c>
      <c r="AF359" s="2" t="s">
        <v>2985</v>
      </c>
      <c r="AG359" s="1" t="s">
        <v>1235</v>
      </c>
      <c r="AH359" s="2" t="s">
        <v>3708</v>
      </c>
      <c r="AI359" s="2" t="s">
        <v>2841</v>
      </c>
      <c r="AJ359" s="2"/>
      <c r="AK359" s="2"/>
      <c r="AL359" s="2"/>
      <c r="AM359" s="2"/>
    </row>
    <row r="360" spans="1:39" s="43" customFormat="1" ht="12.75">
      <c r="A360" s="15" t="s">
        <v>86</v>
      </c>
      <c r="B360" s="27"/>
      <c r="C360" s="2"/>
      <c r="D360" s="2"/>
      <c r="E360" s="30"/>
      <c r="F360" s="5"/>
      <c r="G360" s="2"/>
      <c r="H360" s="28"/>
      <c r="I360" s="2"/>
      <c r="J360" s="15"/>
      <c r="K360" s="3"/>
      <c r="L360" s="3"/>
      <c r="M360" s="5"/>
      <c r="N360" s="3"/>
      <c r="O360" s="2"/>
      <c r="P360" s="29"/>
      <c r="Q360" s="2"/>
      <c r="R360" s="2"/>
      <c r="S360" s="2"/>
      <c r="T360" s="29"/>
      <c r="U360" s="29"/>
      <c r="V360" s="1"/>
      <c r="W360" s="5"/>
      <c r="X360" s="2"/>
      <c r="Y360" s="1"/>
      <c r="Z360" s="4"/>
      <c r="AA360" s="2"/>
      <c r="AB360" s="2"/>
      <c r="AC360" s="2"/>
      <c r="AD360" s="1"/>
      <c r="AE360" s="2"/>
      <c r="AF360" s="2"/>
      <c r="AG360" s="1"/>
      <c r="AH360" s="2"/>
      <c r="AI360" s="2"/>
      <c r="AJ360" s="2"/>
      <c r="AK360" s="2"/>
      <c r="AL360" s="2"/>
      <c r="AM360" s="2"/>
    </row>
    <row r="361" spans="1:39" s="43" customFormat="1" ht="12.75" outlineLevel="1">
      <c r="A361" s="5" t="s">
        <v>898</v>
      </c>
      <c r="B361" s="27" t="s">
        <v>3198</v>
      </c>
      <c r="C361" s="2" t="s">
        <v>2685</v>
      </c>
      <c r="D361" s="2">
        <f>COUNTIF(C:C,C361)</f>
        <v>1</v>
      </c>
      <c r="E361" s="22"/>
      <c r="F361" s="2" t="s">
        <v>2547</v>
      </c>
      <c r="G361" s="33" t="s">
        <v>31</v>
      </c>
      <c r="H361" s="33"/>
      <c r="I361" s="2"/>
      <c r="J361" s="5" t="s">
        <v>2552</v>
      </c>
      <c r="K361" s="3">
        <v>36969</v>
      </c>
      <c r="L361" s="3">
        <v>36969</v>
      </c>
      <c r="M361" s="28" t="s">
        <v>2547</v>
      </c>
      <c r="N361" s="2" t="s">
        <v>2547</v>
      </c>
      <c r="O361" s="2" t="s">
        <v>2547</v>
      </c>
      <c r="P361" s="29" t="str">
        <f>IF(OR(N361="?",(O361="?")),"?",DATE(YEAR(N361),MONTH(N361)-(O361),DAY(N361)))</f>
        <v>?</v>
      </c>
      <c r="Q361" s="2"/>
      <c r="R361" s="2" t="s">
        <v>2547</v>
      </c>
      <c r="S361" s="2" t="s">
        <v>2547</v>
      </c>
      <c r="T361" s="29" t="str">
        <f>IF(OR(O361="?",(U361="?")),"?",DATE(YEAR(U361),MONTH(U361)-(O361),DAY(U361)))</f>
        <v>?</v>
      </c>
      <c r="U361" s="29" t="str">
        <f>IF(R361&lt;250,DATE(YEAR(N361),MONTH(N361)+(R361),DAY(N361)),IF(R361="Nvt",DATE(YEAR(N361),MONTH(N361),DAY(N361)),"?"))</f>
        <v>?</v>
      </c>
      <c r="V361" s="1" t="s">
        <v>2548</v>
      </c>
      <c r="W361" s="5" t="s">
        <v>2131</v>
      </c>
      <c r="X361" s="2" t="s">
        <v>3366</v>
      </c>
      <c r="Y361" s="1" t="s">
        <v>1798</v>
      </c>
      <c r="Z361" s="4" t="s">
        <v>2547</v>
      </c>
      <c r="AA361" s="2" t="s">
        <v>2550</v>
      </c>
      <c r="AB361" s="2" t="s">
        <v>1156</v>
      </c>
      <c r="AC361" s="2" t="s">
        <v>2547</v>
      </c>
      <c r="AD361" s="5" t="s">
        <v>2201</v>
      </c>
      <c r="AE361" s="2" t="s">
        <v>2547</v>
      </c>
      <c r="AF361" s="2"/>
      <c r="AG361" s="1" t="s">
        <v>2178</v>
      </c>
      <c r="AH361" s="2" t="s">
        <v>3708</v>
      </c>
      <c r="AI361" s="2" t="s">
        <v>2547</v>
      </c>
      <c r="AJ361" s="2"/>
      <c r="AK361" s="2"/>
      <c r="AL361" s="2"/>
      <c r="AM361" s="2"/>
    </row>
    <row r="362" spans="1:39" s="43" customFormat="1" ht="12.75" outlineLevel="1">
      <c r="A362" s="5"/>
      <c r="B362" s="27" t="s">
        <v>3199</v>
      </c>
      <c r="C362" s="2" t="s">
        <v>271</v>
      </c>
      <c r="D362" s="2"/>
      <c r="E362" s="30" t="s">
        <v>3651</v>
      </c>
      <c r="F362" s="5" t="s">
        <v>2130</v>
      </c>
      <c r="G362" s="33" t="s">
        <v>31</v>
      </c>
      <c r="H362" s="28"/>
      <c r="I362" s="2"/>
      <c r="J362" s="5" t="s">
        <v>3245</v>
      </c>
      <c r="K362" s="3">
        <v>38027</v>
      </c>
      <c r="L362" s="3">
        <v>37987</v>
      </c>
      <c r="M362" s="5">
        <v>48</v>
      </c>
      <c r="N362" s="3">
        <v>38352</v>
      </c>
      <c r="O362" s="2" t="s">
        <v>3708</v>
      </c>
      <c r="P362" s="2" t="s">
        <v>3708</v>
      </c>
      <c r="Q362" s="2" t="s">
        <v>3708</v>
      </c>
      <c r="R362" s="2" t="s">
        <v>3708</v>
      </c>
      <c r="S362" s="2" t="s">
        <v>2547</v>
      </c>
      <c r="T362" s="2" t="s">
        <v>3708</v>
      </c>
      <c r="U362" s="29">
        <f>IF(R362&lt;250,DATE(YEAR(N362),MONTH(N362)+(R362),DAY(N362)),IF(R362="Nvt",DATE(YEAR(N362),MONTH(N362),DAY(N362)),"?"))</f>
        <v>38352</v>
      </c>
      <c r="V362" s="1" t="s">
        <v>2548</v>
      </c>
      <c r="W362" s="5" t="s">
        <v>2131</v>
      </c>
      <c r="X362" s="2" t="s">
        <v>2547</v>
      </c>
      <c r="Y362" s="1" t="s">
        <v>2553</v>
      </c>
      <c r="Z362" s="4" t="s">
        <v>2547</v>
      </c>
      <c r="AA362" s="2" t="s">
        <v>2550</v>
      </c>
      <c r="AB362" s="2" t="s">
        <v>1588</v>
      </c>
      <c r="AC362" s="2" t="s">
        <v>2547</v>
      </c>
      <c r="AD362" s="5" t="s">
        <v>2201</v>
      </c>
      <c r="AE362" s="2" t="s">
        <v>2547</v>
      </c>
      <c r="AF362" s="2"/>
      <c r="AG362" s="1" t="s">
        <v>3245</v>
      </c>
      <c r="AH362" s="2" t="s">
        <v>3708</v>
      </c>
      <c r="AI362" s="2" t="s">
        <v>2132</v>
      </c>
      <c r="AJ362" s="2"/>
      <c r="AK362" s="2"/>
      <c r="AL362" s="2"/>
      <c r="AM362" s="2"/>
    </row>
    <row r="363" spans="1:39" s="43" customFormat="1" ht="12.75" outlineLevel="1">
      <c r="A363" s="5" t="s">
        <v>898</v>
      </c>
      <c r="B363" s="27" t="s">
        <v>3200</v>
      </c>
      <c r="C363" s="2" t="s">
        <v>600</v>
      </c>
      <c r="D363" s="2">
        <f>COUNTIF(C:C,C363)</f>
        <v>1</v>
      </c>
      <c r="E363" s="22"/>
      <c r="F363" s="2" t="s">
        <v>2547</v>
      </c>
      <c r="G363" s="33" t="s">
        <v>31</v>
      </c>
      <c r="H363" s="28"/>
      <c r="I363" s="2"/>
      <c r="J363" s="5" t="s">
        <v>1939</v>
      </c>
      <c r="K363" s="3">
        <v>37438</v>
      </c>
      <c r="L363" s="3">
        <v>37438</v>
      </c>
      <c r="M363" s="28" t="s">
        <v>2547</v>
      </c>
      <c r="N363" s="2" t="s">
        <v>2547</v>
      </c>
      <c r="O363" s="2" t="s">
        <v>2547</v>
      </c>
      <c r="P363" s="29" t="str">
        <f>IF(OR(N363="?",(O363="?")),"?",DATE(YEAR(N363),MONTH(N363)-(O363),DAY(N363)))</f>
        <v>?</v>
      </c>
      <c r="Q363" s="2" t="s">
        <v>2547</v>
      </c>
      <c r="R363" s="2" t="s">
        <v>2547</v>
      </c>
      <c r="S363" s="2" t="s">
        <v>2547</v>
      </c>
      <c r="T363" s="29" t="str">
        <f>IF(OR(O363="?",(U363="?")),"?",DATE(YEAR(U363),MONTH(U363)-(O363),DAY(U363)))</f>
        <v>?</v>
      </c>
      <c r="U363" s="29" t="str">
        <f>IF(R363&lt;250,DATE(YEAR(N363),MONTH(N363)+(R363),DAY(N363)),IF(R363="Nvt",DATE(YEAR(N363),MONTH(N363),DAY(N363)),"?"))</f>
        <v>?</v>
      </c>
      <c r="V363" s="1" t="s">
        <v>2548</v>
      </c>
      <c r="W363" s="5" t="s">
        <v>2131</v>
      </c>
      <c r="X363" s="2" t="s">
        <v>1717</v>
      </c>
      <c r="Y363" s="2" t="s">
        <v>740</v>
      </c>
      <c r="Z363" s="4">
        <v>0</v>
      </c>
      <c r="AA363" s="2" t="s">
        <v>2550</v>
      </c>
      <c r="AB363" s="2" t="s">
        <v>741</v>
      </c>
      <c r="AC363" s="2" t="s">
        <v>2547</v>
      </c>
      <c r="AD363" s="5" t="s">
        <v>2201</v>
      </c>
      <c r="AE363" s="2" t="s">
        <v>2547</v>
      </c>
      <c r="AF363" s="14" t="s">
        <v>785</v>
      </c>
      <c r="AG363" s="1" t="s">
        <v>1939</v>
      </c>
      <c r="AH363" s="2" t="s">
        <v>3708</v>
      </c>
      <c r="AI363" s="2" t="s">
        <v>2547</v>
      </c>
      <c r="AJ363" s="2"/>
      <c r="AK363" s="2"/>
      <c r="AL363" s="2"/>
      <c r="AM363" s="2"/>
    </row>
    <row r="364" spans="1:39" s="43" customFormat="1" ht="12.75">
      <c r="A364" s="15" t="s">
        <v>1219</v>
      </c>
      <c r="B364" s="27"/>
      <c r="C364" s="2"/>
      <c r="D364" s="2"/>
      <c r="E364" s="22"/>
      <c r="F364" s="2"/>
      <c r="G364" s="33"/>
      <c r="H364" s="28"/>
      <c r="I364" s="2"/>
      <c r="J364" s="15"/>
      <c r="K364" s="3"/>
      <c r="L364" s="3"/>
      <c r="M364" s="28"/>
      <c r="N364" s="2"/>
      <c r="O364" s="2"/>
      <c r="P364" s="29"/>
      <c r="Q364" s="2"/>
      <c r="R364" s="2"/>
      <c r="S364" s="2"/>
      <c r="T364" s="29"/>
      <c r="U364" s="29"/>
      <c r="V364" s="1"/>
      <c r="W364" s="5"/>
      <c r="X364" s="2"/>
      <c r="Y364" s="2"/>
      <c r="Z364" s="4"/>
      <c r="AA364" s="2"/>
      <c r="AB364" s="2"/>
      <c r="AC364" s="2"/>
      <c r="AD364" s="5"/>
      <c r="AE364" s="2"/>
      <c r="AF364" s="2"/>
      <c r="AG364" s="1"/>
      <c r="AH364" s="2"/>
      <c r="AI364" s="2"/>
      <c r="AJ364" s="2"/>
      <c r="AK364" s="2"/>
      <c r="AL364" s="2"/>
      <c r="AM364" s="2"/>
    </row>
    <row r="365" spans="1:39" s="43" customFormat="1" ht="12.75" outlineLevel="1">
      <c r="A365" s="5"/>
      <c r="B365" s="27" t="s">
        <v>3201</v>
      </c>
      <c r="C365" s="2" t="s">
        <v>2826</v>
      </c>
      <c r="D365" s="2"/>
      <c r="E365" s="41" t="s">
        <v>477</v>
      </c>
      <c r="F365" s="1" t="s">
        <v>477</v>
      </c>
      <c r="G365" s="33" t="s">
        <v>31</v>
      </c>
      <c r="H365" s="28"/>
      <c r="I365" s="2"/>
      <c r="J365" s="5" t="s">
        <v>1159</v>
      </c>
      <c r="K365" s="3">
        <v>37311</v>
      </c>
      <c r="L365" s="3">
        <v>36342</v>
      </c>
      <c r="M365" s="28">
        <f>(YEAR(N365)-YEAR(L365))*12+MONTH(N365)-MONTH(L365)</f>
        <v>42</v>
      </c>
      <c r="N365" s="3">
        <v>37622</v>
      </c>
      <c r="O365" s="2" t="s">
        <v>2547</v>
      </c>
      <c r="P365" s="29" t="str">
        <f>IF(OR(N365="?",(O365="?")),"?",DATE(YEAR(N365),MONTH(N365)-(O365),DAY(N365)))</f>
        <v>?</v>
      </c>
      <c r="Q365" s="2" t="s">
        <v>2985</v>
      </c>
      <c r="R365" s="2">
        <v>18</v>
      </c>
      <c r="S365" s="2" t="s">
        <v>2547</v>
      </c>
      <c r="T365" s="29" t="str">
        <f>IF(OR(O365="?",(U365="?")),"?",DATE(YEAR(U365),MONTH(U365)-(O365),DAY(U365)))</f>
        <v>?</v>
      </c>
      <c r="U365" s="29">
        <f aca="true" t="shared" si="39" ref="U365:U371">IF(R365&lt;250,DATE(YEAR(N365),MONTH(N365)+(R365),DAY(N365)),IF(R365="Nvt",DATE(YEAR(N365),MONTH(N365),DAY(N365)),"?"))</f>
        <v>38169</v>
      </c>
      <c r="V365" s="5" t="s">
        <v>2557</v>
      </c>
      <c r="W365" s="1" t="s">
        <v>1219</v>
      </c>
      <c r="X365" s="2" t="s">
        <v>2547</v>
      </c>
      <c r="Y365" s="1" t="s">
        <v>148</v>
      </c>
      <c r="Z365" s="4" t="s">
        <v>2547</v>
      </c>
      <c r="AA365" s="2" t="s">
        <v>2550</v>
      </c>
      <c r="AB365" s="2" t="s">
        <v>2547</v>
      </c>
      <c r="AC365" s="2" t="s">
        <v>2547</v>
      </c>
      <c r="AD365" s="1" t="s">
        <v>1498</v>
      </c>
      <c r="AE365" s="2" t="s">
        <v>2547</v>
      </c>
      <c r="AF365" s="2"/>
      <c r="AG365" s="1" t="s">
        <v>478</v>
      </c>
      <c r="AH365" s="2" t="s">
        <v>3708</v>
      </c>
      <c r="AI365" s="2" t="s">
        <v>2547</v>
      </c>
      <c r="AJ365" s="2"/>
      <c r="AK365" s="2"/>
      <c r="AL365" s="2"/>
      <c r="AM365" s="2"/>
    </row>
    <row r="366" spans="1:39" s="43" customFormat="1" ht="12.75" outlineLevel="1">
      <c r="A366" s="5"/>
      <c r="B366" s="27" t="s">
        <v>3202</v>
      </c>
      <c r="C366" s="2" t="s">
        <v>1986</v>
      </c>
      <c r="D366" s="2"/>
      <c r="E366" s="30">
        <v>171412</v>
      </c>
      <c r="F366" s="5" t="s">
        <v>3304</v>
      </c>
      <c r="G366" s="33" t="s">
        <v>31</v>
      </c>
      <c r="H366" s="28"/>
      <c r="I366" s="2"/>
      <c r="J366" s="5" t="s">
        <v>3245</v>
      </c>
      <c r="K366" s="3">
        <v>36946</v>
      </c>
      <c r="L366" s="3">
        <v>36892</v>
      </c>
      <c r="M366" s="5">
        <v>48</v>
      </c>
      <c r="N366" s="3">
        <v>38717</v>
      </c>
      <c r="O366" s="2" t="s">
        <v>3708</v>
      </c>
      <c r="P366" s="2" t="s">
        <v>3708</v>
      </c>
      <c r="Q366" s="2" t="s">
        <v>3708</v>
      </c>
      <c r="R366" s="2" t="s">
        <v>3708</v>
      </c>
      <c r="S366" s="2" t="s">
        <v>2547</v>
      </c>
      <c r="T366" s="2" t="s">
        <v>3708</v>
      </c>
      <c r="U366" s="29">
        <f t="shared" si="39"/>
        <v>38717</v>
      </c>
      <c r="V366" s="5" t="s">
        <v>1404</v>
      </c>
      <c r="W366" s="1" t="s">
        <v>3303</v>
      </c>
      <c r="X366" s="2" t="s">
        <v>2547</v>
      </c>
      <c r="Y366" s="1" t="s">
        <v>2553</v>
      </c>
      <c r="Z366" s="4" t="s">
        <v>2547</v>
      </c>
      <c r="AA366" s="2" t="s">
        <v>2550</v>
      </c>
      <c r="AB366" s="2" t="s">
        <v>1877</v>
      </c>
      <c r="AC366" s="2" t="s">
        <v>2547</v>
      </c>
      <c r="AD366" s="1" t="s">
        <v>1502</v>
      </c>
      <c r="AE366" s="2" t="s">
        <v>2547</v>
      </c>
      <c r="AF366" s="2"/>
      <c r="AG366" s="1" t="s">
        <v>3245</v>
      </c>
      <c r="AH366" s="2" t="s">
        <v>3708</v>
      </c>
      <c r="AI366" s="2" t="s">
        <v>3308</v>
      </c>
      <c r="AJ366" s="2"/>
      <c r="AK366" s="2"/>
      <c r="AL366" s="2"/>
      <c r="AM366" s="2"/>
    </row>
    <row r="367" spans="1:39" s="43" customFormat="1" ht="12.75" outlineLevel="1">
      <c r="A367" s="5"/>
      <c r="B367" s="27" t="s">
        <v>3202</v>
      </c>
      <c r="C367" s="2" t="s">
        <v>1986</v>
      </c>
      <c r="D367" s="2"/>
      <c r="E367" s="30">
        <v>171412</v>
      </c>
      <c r="F367" s="5" t="s">
        <v>3304</v>
      </c>
      <c r="G367" s="33" t="s">
        <v>31</v>
      </c>
      <c r="H367" s="28"/>
      <c r="I367" s="2"/>
      <c r="J367" s="5" t="s">
        <v>3245</v>
      </c>
      <c r="K367" s="3">
        <v>36946</v>
      </c>
      <c r="L367" s="3">
        <v>36892</v>
      </c>
      <c r="M367" s="5">
        <v>48</v>
      </c>
      <c r="N367" s="3">
        <v>38717</v>
      </c>
      <c r="O367" s="2" t="s">
        <v>3708</v>
      </c>
      <c r="P367" s="2" t="s">
        <v>3708</v>
      </c>
      <c r="Q367" s="2" t="s">
        <v>3708</v>
      </c>
      <c r="R367" s="2" t="s">
        <v>3708</v>
      </c>
      <c r="S367" s="2" t="s">
        <v>2547</v>
      </c>
      <c r="T367" s="2" t="s">
        <v>3708</v>
      </c>
      <c r="U367" s="29">
        <f t="shared" si="39"/>
        <v>38717</v>
      </c>
      <c r="V367" s="1" t="s">
        <v>2548</v>
      </c>
      <c r="W367" s="1" t="s">
        <v>3303</v>
      </c>
      <c r="X367" s="2" t="s">
        <v>2547</v>
      </c>
      <c r="Y367" s="1" t="s">
        <v>2553</v>
      </c>
      <c r="Z367" s="4" t="s">
        <v>2547</v>
      </c>
      <c r="AA367" s="2" t="s">
        <v>2550</v>
      </c>
      <c r="AB367" s="2" t="s">
        <v>2320</v>
      </c>
      <c r="AC367" s="2" t="s">
        <v>2547</v>
      </c>
      <c r="AD367" s="5" t="s">
        <v>61</v>
      </c>
      <c r="AE367" s="2" t="s">
        <v>2547</v>
      </c>
      <c r="AF367" s="2"/>
      <c r="AG367" s="1" t="s">
        <v>3245</v>
      </c>
      <c r="AH367" s="2" t="s">
        <v>3708</v>
      </c>
      <c r="AI367" s="2" t="s">
        <v>3307</v>
      </c>
      <c r="AJ367" s="2"/>
      <c r="AK367" s="2"/>
      <c r="AL367" s="2"/>
      <c r="AM367" s="2"/>
    </row>
    <row r="368" spans="1:39" s="43" customFormat="1" ht="12.75" outlineLevel="1">
      <c r="A368" s="5"/>
      <c r="B368" s="27" t="s">
        <v>3203</v>
      </c>
      <c r="C368" s="2" t="s">
        <v>1987</v>
      </c>
      <c r="D368" s="2"/>
      <c r="E368" s="30">
        <v>173812</v>
      </c>
      <c r="F368" s="5" t="s">
        <v>3305</v>
      </c>
      <c r="G368" s="33" t="s">
        <v>31</v>
      </c>
      <c r="H368" s="28"/>
      <c r="I368" s="2"/>
      <c r="J368" s="5" t="s">
        <v>3245</v>
      </c>
      <c r="K368" s="3">
        <v>36946</v>
      </c>
      <c r="L368" s="3">
        <v>36892</v>
      </c>
      <c r="M368" s="5">
        <v>48</v>
      </c>
      <c r="N368" s="3">
        <v>38717</v>
      </c>
      <c r="O368" s="2" t="s">
        <v>3708</v>
      </c>
      <c r="P368" s="2" t="s">
        <v>3708</v>
      </c>
      <c r="Q368" s="2" t="s">
        <v>3708</v>
      </c>
      <c r="R368" s="2" t="s">
        <v>3708</v>
      </c>
      <c r="S368" s="2" t="s">
        <v>2547</v>
      </c>
      <c r="T368" s="2" t="s">
        <v>3708</v>
      </c>
      <c r="U368" s="29">
        <f t="shared" si="39"/>
        <v>38717</v>
      </c>
      <c r="V368" s="1" t="s">
        <v>2548</v>
      </c>
      <c r="W368" s="1" t="s">
        <v>3303</v>
      </c>
      <c r="X368" s="2" t="s">
        <v>2547</v>
      </c>
      <c r="Y368" s="1" t="s">
        <v>2553</v>
      </c>
      <c r="Z368" s="4" t="s">
        <v>2547</v>
      </c>
      <c r="AA368" s="2" t="s">
        <v>2550</v>
      </c>
      <c r="AB368" s="2" t="s">
        <v>1586</v>
      </c>
      <c r="AC368" s="2" t="s">
        <v>2547</v>
      </c>
      <c r="AD368" s="1" t="s">
        <v>149</v>
      </c>
      <c r="AE368" s="2" t="s">
        <v>2547</v>
      </c>
      <c r="AF368" s="2"/>
      <c r="AG368" s="1" t="s">
        <v>3245</v>
      </c>
      <c r="AH368" s="2" t="s">
        <v>3708</v>
      </c>
      <c r="AI368" s="2" t="s">
        <v>3306</v>
      </c>
      <c r="AJ368" s="2"/>
      <c r="AK368" s="2"/>
      <c r="AL368" s="2"/>
      <c r="AM368" s="2"/>
    </row>
    <row r="369" spans="1:39" s="43" customFormat="1" ht="12.75" outlineLevel="1">
      <c r="A369" s="5"/>
      <c r="B369" s="27" t="s">
        <v>3204</v>
      </c>
      <c r="C369" s="2" t="s">
        <v>1984</v>
      </c>
      <c r="D369" s="2"/>
      <c r="E369" s="30">
        <v>173813</v>
      </c>
      <c r="F369" s="5" t="s">
        <v>2153</v>
      </c>
      <c r="G369" s="33" t="s">
        <v>31</v>
      </c>
      <c r="H369" s="28"/>
      <c r="I369" s="2"/>
      <c r="J369" s="5" t="s">
        <v>3245</v>
      </c>
      <c r="K369" s="3">
        <v>36946</v>
      </c>
      <c r="L369" s="3">
        <v>36892</v>
      </c>
      <c r="M369" s="5">
        <v>48</v>
      </c>
      <c r="N369" s="3">
        <v>38353</v>
      </c>
      <c r="O369" s="2" t="s">
        <v>3708</v>
      </c>
      <c r="P369" s="29" t="s">
        <v>3708</v>
      </c>
      <c r="Q369" s="2" t="s">
        <v>3708</v>
      </c>
      <c r="R369" s="2" t="s">
        <v>3708</v>
      </c>
      <c r="S369" s="2" t="s">
        <v>2547</v>
      </c>
      <c r="T369" s="29" t="s">
        <v>3708</v>
      </c>
      <c r="U369" s="29">
        <f t="shared" si="39"/>
        <v>38353</v>
      </c>
      <c r="V369" s="1" t="s">
        <v>2548</v>
      </c>
      <c r="W369" s="1" t="s">
        <v>3303</v>
      </c>
      <c r="X369" s="2" t="s">
        <v>2547</v>
      </c>
      <c r="Y369" s="1" t="s">
        <v>2553</v>
      </c>
      <c r="Z369" s="4" t="s">
        <v>2547</v>
      </c>
      <c r="AA369" s="2" t="s">
        <v>2550</v>
      </c>
      <c r="AB369" s="2" t="s">
        <v>1009</v>
      </c>
      <c r="AC369" s="2" t="s">
        <v>2547</v>
      </c>
      <c r="AD369" s="1" t="s">
        <v>1498</v>
      </c>
      <c r="AE369" s="2" t="s">
        <v>2547</v>
      </c>
      <c r="AF369" s="2"/>
      <c r="AG369" s="1" t="s">
        <v>3245</v>
      </c>
      <c r="AH369" s="2" t="s">
        <v>3708</v>
      </c>
      <c r="AI369" s="2" t="s">
        <v>3309</v>
      </c>
      <c r="AJ369" s="2"/>
      <c r="AK369" s="2"/>
      <c r="AL369" s="2"/>
      <c r="AM369" s="2"/>
    </row>
    <row r="370" spans="1:39" s="43" customFormat="1" ht="12.75" outlineLevel="1">
      <c r="A370" s="5"/>
      <c r="B370" s="27" t="s">
        <v>3205</v>
      </c>
      <c r="C370" s="2" t="s">
        <v>1985</v>
      </c>
      <c r="D370" s="2"/>
      <c r="E370" s="30">
        <v>173813</v>
      </c>
      <c r="F370" s="5" t="s">
        <v>2153</v>
      </c>
      <c r="G370" s="33" t="s">
        <v>31</v>
      </c>
      <c r="H370" s="28"/>
      <c r="I370" s="2"/>
      <c r="J370" s="5" t="s">
        <v>3245</v>
      </c>
      <c r="K370" s="3">
        <v>36946</v>
      </c>
      <c r="L370" s="3">
        <v>36892</v>
      </c>
      <c r="M370" s="5">
        <v>48</v>
      </c>
      <c r="N370" s="3">
        <v>38353</v>
      </c>
      <c r="O370" s="2" t="s">
        <v>3708</v>
      </c>
      <c r="P370" s="29" t="s">
        <v>3708</v>
      </c>
      <c r="Q370" s="2" t="s">
        <v>3708</v>
      </c>
      <c r="R370" s="2" t="s">
        <v>3708</v>
      </c>
      <c r="S370" s="2" t="s">
        <v>2547</v>
      </c>
      <c r="T370" s="29" t="s">
        <v>3708</v>
      </c>
      <c r="U370" s="29">
        <f t="shared" si="39"/>
        <v>38353</v>
      </c>
      <c r="V370" s="5" t="s">
        <v>686</v>
      </c>
      <c r="W370" s="1" t="s">
        <v>3303</v>
      </c>
      <c r="X370" s="2" t="s">
        <v>2547</v>
      </c>
      <c r="Y370" s="1" t="s">
        <v>2553</v>
      </c>
      <c r="Z370" s="4" t="s">
        <v>2547</v>
      </c>
      <c r="AA370" s="2" t="s">
        <v>2550</v>
      </c>
      <c r="AB370" s="2" t="s">
        <v>2191</v>
      </c>
      <c r="AC370" s="2" t="s">
        <v>2547</v>
      </c>
      <c r="AD370" s="1" t="s">
        <v>1499</v>
      </c>
      <c r="AE370" s="2" t="s">
        <v>2547</v>
      </c>
      <c r="AF370" s="2"/>
      <c r="AG370" s="1" t="s">
        <v>3245</v>
      </c>
      <c r="AH370" s="2" t="s">
        <v>3708</v>
      </c>
      <c r="AI370" s="2" t="s">
        <v>3310</v>
      </c>
      <c r="AJ370" s="2"/>
      <c r="AK370" s="2"/>
      <c r="AL370" s="2"/>
      <c r="AM370" s="2"/>
    </row>
    <row r="371" spans="1:39" s="43" customFormat="1" ht="12.75" outlineLevel="1">
      <c r="A371" s="5" t="s">
        <v>898</v>
      </c>
      <c r="B371" s="27" t="s">
        <v>3206</v>
      </c>
      <c r="C371" s="2" t="s">
        <v>1356</v>
      </c>
      <c r="D371" s="2">
        <f>COUNTIF(C:C,C371)</f>
        <v>1</v>
      </c>
      <c r="E371" s="30" t="s">
        <v>3562</v>
      </c>
      <c r="F371" s="5" t="s">
        <v>527</v>
      </c>
      <c r="G371" s="28" t="s">
        <v>113</v>
      </c>
      <c r="H371" s="32"/>
      <c r="I371" s="2"/>
      <c r="J371" s="5" t="s">
        <v>1776</v>
      </c>
      <c r="K371" s="3">
        <v>35653</v>
      </c>
      <c r="L371" s="3">
        <v>35674</v>
      </c>
      <c r="M371" s="28">
        <v>24</v>
      </c>
      <c r="N371" s="3">
        <v>36404</v>
      </c>
      <c r="O371" s="2">
        <v>3</v>
      </c>
      <c r="P371" s="29">
        <f>IF(OR(N371="?",(O371="?")),"?",DATE(YEAR(N371),MONTH(N371)-(O371),DAY(N371)))</f>
        <v>36312</v>
      </c>
      <c r="Q371" s="2" t="s">
        <v>2985</v>
      </c>
      <c r="R371" s="2">
        <v>24</v>
      </c>
      <c r="S371" s="2" t="s">
        <v>2547</v>
      </c>
      <c r="T371" s="29">
        <f>IF(OR(O371="?",(U371="?")),"?",DATE(YEAR(U371),MONTH(U371)-(O371),DAY(U371)))</f>
        <v>37043</v>
      </c>
      <c r="U371" s="29">
        <f t="shared" si="39"/>
        <v>37135</v>
      </c>
      <c r="V371" s="1" t="s">
        <v>2548</v>
      </c>
      <c r="W371" s="1" t="s">
        <v>2716</v>
      </c>
      <c r="X371" s="2" t="s">
        <v>2138</v>
      </c>
      <c r="Y371" s="1" t="s">
        <v>2549</v>
      </c>
      <c r="Z371" s="4">
        <v>2917</v>
      </c>
      <c r="AA371" s="2" t="s">
        <v>2550</v>
      </c>
      <c r="AB371" s="2" t="s">
        <v>1486</v>
      </c>
      <c r="AC371" s="2" t="s">
        <v>2547</v>
      </c>
      <c r="AD371" s="1" t="s">
        <v>1498</v>
      </c>
      <c r="AE371" s="2" t="s">
        <v>2717</v>
      </c>
      <c r="AF371" s="2" t="s">
        <v>2985</v>
      </c>
      <c r="AG371" s="1" t="s">
        <v>1220</v>
      </c>
      <c r="AH371" s="2" t="s">
        <v>2547</v>
      </c>
      <c r="AI371" s="2" t="s">
        <v>2547</v>
      </c>
      <c r="AJ371" s="2"/>
      <c r="AK371" s="2"/>
      <c r="AL371" s="2"/>
      <c r="AM371" s="2"/>
    </row>
    <row r="372" spans="1:39" s="43" customFormat="1" ht="12.75">
      <c r="A372" s="15" t="s">
        <v>87</v>
      </c>
      <c r="B372" s="27"/>
      <c r="C372" s="2"/>
      <c r="D372" s="2"/>
      <c r="E372" s="30"/>
      <c r="F372" s="5"/>
      <c r="G372" s="28"/>
      <c r="H372" s="32"/>
      <c r="I372" s="2"/>
      <c r="J372" s="15"/>
      <c r="K372" s="3"/>
      <c r="L372" s="3"/>
      <c r="M372" s="28"/>
      <c r="N372" s="3"/>
      <c r="O372" s="2"/>
      <c r="P372" s="29"/>
      <c r="Q372" s="2"/>
      <c r="R372" s="2"/>
      <c r="S372" s="2"/>
      <c r="T372" s="29"/>
      <c r="U372" s="29"/>
      <c r="V372" s="1"/>
      <c r="W372" s="1"/>
      <c r="X372" s="2"/>
      <c r="Y372" s="1"/>
      <c r="Z372" s="4"/>
      <c r="AA372" s="2"/>
      <c r="AB372" s="2"/>
      <c r="AC372" s="2"/>
      <c r="AD372" s="1"/>
      <c r="AE372" s="2"/>
      <c r="AF372" s="2"/>
      <c r="AG372" s="1"/>
      <c r="AH372" s="2"/>
      <c r="AI372" s="2"/>
      <c r="AJ372" s="2"/>
      <c r="AK372" s="2"/>
      <c r="AL372" s="2"/>
      <c r="AM372" s="2"/>
    </row>
    <row r="373" spans="1:39" s="43" customFormat="1" ht="12.75" outlineLevel="1">
      <c r="A373" s="5" t="s">
        <v>899</v>
      </c>
      <c r="B373" s="27" t="s">
        <v>3207</v>
      </c>
      <c r="C373" s="5" t="s">
        <v>2691</v>
      </c>
      <c r="D373" s="5"/>
      <c r="E373" s="22"/>
      <c r="F373" s="2" t="s">
        <v>2547</v>
      </c>
      <c r="G373" s="33" t="s">
        <v>25</v>
      </c>
      <c r="H373" s="33"/>
      <c r="I373" s="2"/>
      <c r="J373" s="5" t="s">
        <v>1776</v>
      </c>
      <c r="K373" s="3">
        <v>36670</v>
      </c>
      <c r="L373" s="3">
        <v>36708</v>
      </c>
      <c r="M373" s="5">
        <v>60</v>
      </c>
      <c r="N373" s="3">
        <v>38534</v>
      </c>
      <c r="O373" s="2">
        <v>6</v>
      </c>
      <c r="P373" s="29">
        <f>IF(OR(N373="?",(O373="?")),"?",DATE(YEAR(N373),MONTH(N373)-(O373),DAY(N373)))</f>
        <v>38353</v>
      </c>
      <c r="Q373" s="2" t="s">
        <v>2985</v>
      </c>
      <c r="R373" s="2">
        <v>60</v>
      </c>
      <c r="S373" s="2" t="s">
        <v>2547</v>
      </c>
      <c r="T373" s="29">
        <f>IF(OR(O373="?",(U373="?")),"?",DATE(YEAR(U373),MONTH(U373)-(O373),DAY(U373)))</f>
        <v>40179</v>
      </c>
      <c r="U373" s="29">
        <f>IF(R373&lt;250,DATE(YEAR(N373),MONTH(N373)+(R373),DAY(N373)),IF(R373="Nvt",DATE(YEAR(N373),MONTH(N373),DAY(N373)),"?"))</f>
        <v>40360</v>
      </c>
      <c r="V373" s="1" t="s">
        <v>2548</v>
      </c>
      <c r="W373" s="5" t="s">
        <v>3758</v>
      </c>
      <c r="X373" s="2" t="s">
        <v>1523</v>
      </c>
      <c r="Y373" s="1" t="s">
        <v>1792</v>
      </c>
      <c r="Z373" s="4">
        <v>84840.7</v>
      </c>
      <c r="AA373" s="2" t="s">
        <v>2550</v>
      </c>
      <c r="AB373" s="2" t="s">
        <v>1524</v>
      </c>
      <c r="AC373" s="2" t="s">
        <v>2547</v>
      </c>
      <c r="AD373" s="5" t="s">
        <v>1343</v>
      </c>
      <c r="AE373" s="2" t="s">
        <v>2547</v>
      </c>
      <c r="AF373" s="2" t="s">
        <v>2985</v>
      </c>
      <c r="AG373" s="1" t="s">
        <v>1662</v>
      </c>
      <c r="AH373" s="2" t="s">
        <v>3708</v>
      </c>
      <c r="AI373" s="2" t="s">
        <v>2547</v>
      </c>
      <c r="AJ373" s="2"/>
      <c r="AK373" s="2"/>
      <c r="AL373" s="2"/>
      <c r="AM373" s="2"/>
    </row>
    <row r="374" spans="1:39" s="43" customFormat="1" ht="12.75" outlineLevel="1">
      <c r="A374" s="5"/>
      <c r="B374" s="27" t="s">
        <v>3208</v>
      </c>
      <c r="C374" s="2" t="s">
        <v>1992</v>
      </c>
      <c r="D374" s="2"/>
      <c r="E374" s="30">
        <v>13491</v>
      </c>
      <c r="F374" s="5" t="s">
        <v>21</v>
      </c>
      <c r="G374" s="33" t="s">
        <v>31</v>
      </c>
      <c r="H374" s="28"/>
      <c r="I374" s="2"/>
      <c r="J374" s="5" t="s">
        <v>3245</v>
      </c>
      <c r="K374" s="3">
        <v>36955</v>
      </c>
      <c r="L374" s="3">
        <v>36892</v>
      </c>
      <c r="M374" s="5">
        <v>48</v>
      </c>
      <c r="N374" s="3">
        <v>38352</v>
      </c>
      <c r="O374" s="2" t="s">
        <v>3708</v>
      </c>
      <c r="P374" s="29" t="s">
        <v>3708</v>
      </c>
      <c r="Q374" s="2" t="s">
        <v>3708</v>
      </c>
      <c r="R374" s="2" t="s">
        <v>3708</v>
      </c>
      <c r="S374" s="2" t="s">
        <v>2547</v>
      </c>
      <c r="T374" s="29" t="s">
        <v>3708</v>
      </c>
      <c r="U374" s="29">
        <f>IF(R374&lt;250,DATE(YEAR(N374),MONTH(N374)+(R374),DAY(N374)),IF(R374="Nvt",DATE(YEAR(N374),MONTH(N374),DAY(N374)),"?"))</f>
        <v>38352</v>
      </c>
      <c r="V374" s="1" t="s">
        <v>2548</v>
      </c>
      <c r="W374" s="5" t="s">
        <v>3758</v>
      </c>
      <c r="X374" s="2" t="s">
        <v>2547</v>
      </c>
      <c r="Y374" s="1" t="s">
        <v>2553</v>
      </c>
      <c r="Z374" s="4" t="s">
        <v>2547</v>
      </c>
      <c r="AA374" s="2" t="s">
        <v>2550</v>
      </c>
      <c r="AB374" s="2" t="s">
        <v>1584</v>
      </c>
      <c r="AC374" s="2" t="s">
        <v>2547</v>
      </c>
      <c r="AD374" s="5" t="s">
        <v>1343</v>
      </c>
      <c r="AE374" s="2" t="s">
        <v>2547</v>
      </c>
      <c r="AF374" s="2"/>
      <c r="AG374" s="1" t="s">
        <v>3245</v>
      </c>
      <c r="AH374" s="2" t="s">
        <v>3708</v>
      </c>
      <c r="AI374" s="2" t="s">
        <v>1307</v>
      </c>
      <c r="AJ374" s="2"/>
      <c r="AK374" s="2"/>
      <c r="AL374" s="2"/>
      <c r="AM374" s="2"/>
    </row>
    <row r="375" spans="1:39" s="53" customFormat="1" ht="12.75" outlineLevel="1">
      <c r="A375" s="5" t="s">
        <v>899</v>
      </c>
      <c r="B375" s="27" t="s">
        <v>3209</v>
      </c>
      <c r="C375" s="2" t="s">
        <v>1982</v>
      </c>
      <c r="D375" s="2"/>
      <c r="E375" s="22"/>
      <c r="F375" s="2" t="s">
        <v>2547</v>
      </c>
      <c r="G375" s="33" t="s">
        <v>25</v>
      </c>
      <c r="H375" s="28"/>
      <c r="I375" s="2"/>
      <c r="J375" s="5" t="s">
        <v>1776</v>
      </c>
      <c r="K375" s="3">
        <v>36405</v>
      </c>
      <c r="L375" s="3">
        <v>36404</v>
      </c>
      <c r="M375" s="5">
        <v>60</v>
      </c>
      <c r="N375" s="3">
        <v>38292</v>
      </c>
      <c r="O375" s="2" t="s">
        <v>2547</v>
      </c>
      <c r="P375" s="29" t="str">
        <f>IF(OR(N375="?",(O375="?")),"?",DATE(YEAR(N375),MONTH(N375)-(O375),DAY(N375)))</f>
        <v>?</v>
      </c>
      <c r="Q375" s="2" t="s">
        <v>2547</v>
      </c>
      <c r="R375" s="5" t="s">
        <v>2547</v>
      </c>
      <c r="S375" s="2" t="s">
        <v>2547</v>
      </c>
      <c r="T375" s="29" t="str">
        <f>IF(OR(O375="?",(U375="?")),"?",DATE(YEAR(U375),MONTH(U375)-(O375),DAY(U375)))</f>
        <v>?</v>
      </c>
      <c r="U375" s="29" t="str">
        <f>IF(R375&lt;250,DATE(YEAR(N375),MONTH(N375)+(R375),DAY(N375)),IF(R375="Nvt",DATE(YEAR(N375),MONTH(N375),DAY(N375)),"?"))</f>
        <v>?</v>
      </c>
      <c r="V375" s="1" t="s">
        <v>2548</v>
      </c>
      <c r="W375" s="5" t="s">
        <v>3758</v>
      </c>
      <c r="X375" s="2" t="s">
        <v>3281</v>
      </c>
      <c r="Y375" s="1" t="s">
        <v>148</v>
      </c>
      <c r="Z375" s="4">
        <v>235.46</v>
      </c>
      <c r="AA375" s="2" t="s">
        <v>3403</v>
      </c>
      <c r="AB375" s="2" t="s">
        <v>3282</v>
      </c>
      <c r="AC375" s="2" t="s">
        <v>3283</v>
      </c>
      <c r="AD375" s="1" t="s">
        <v>3372</v>
      </c>
      <c r="AE375" s="2" t="s">
        <v>925</v>
      </c>
      <c r="AF375" s="2" t="s">
        <v>2985</v>
      </c>
      <c r="AG375" s="1" t="s">
        <v>1662</v>
      </c>
      <c r="AH375" s="2" t="s">
        <v>3708</v>
      </c>
      <c r="AI375" s="2" t="s">
        <v>2547</v>
      </c>
      <c r="AJ375" s="2"/>
      <c r="AK375" s="2"/>
      <c r="AL375" s="2"/>
      <c r="AM375" s="2"/>
    </row>
    <row r="376" spans="1:39" s="43" customFormat="1" ht="12.75" outlineLevel="1">
      <c r="A376" s="5" t="s">
        <v>899</v>
      </c>
      <c r="B376" s="27" t="s">
        <v>3210</v>
      </c>
      <c r="C376" s="2" t="s">
        <v>3748</v>
      </c>
      <c r="D376" s="2"/>
      <c r="E376" s="30"/>
      <c r="F376" s="5" t="s">
        <v>1216</v>
      </c>
      <c r="G376" s="33" t="s">
        <v>25</v>
      </c>
      <c r="H376" s="33"/>
      <c r="I376" s="2"/>
      <c r="J376" s="5" t="s">
        <v>1776</v>
      </c>
      <c r="K376" s="3">
        <v>34255</v>
      </c>
      <c r="L376" s="3">
        <v>34335</v>
      </c>
      <c r="M376" s="28">
        <f>(YEAR(N376)-YEAR(L376))*12+MONTH(N376)-MONTH(L376)</f>
        <v>119</v>
      </c>
      <c r="N376" s="3">
        <v>37986</v>
      </c>
      <c r="O376" s="2">
        <v>12</v>
      </c>
      <c r="P376" s="29">
        <f>IF(OR(N376="?",(O376="?")),"?",DATE(YEAR(N376),MONTH(N376)-(O376),DAY(N376)))</f>
        <v>37621</v>
      </c>
      <c r="Q376" s="2" t="s">
        <v>2985</v>
      </c>
      <c r="R376" s="2">
        <v>60</v>
      </c>
      <c r="S376" s="2" t="s">
        <v>2547</v>
      </c>
      <c r="T376" s="29">
        <f>IF(OR(O376="?",(U376="?")),"?",DATE(YEAR(U376),MONTH(U376)-(O376),DAY(U376)))</f>
        <v>39447</v>
      </c>
      <c r="U376" s="29">
        <f>IF(R376&lt;250,DATE(YEAR(N376),MONTH(N376)+(R376),DAY(N376)),IF(R376="Nvt",DATE(YEAR(N376),MONTH(N376),DAY(N376)),"?"))</f>
        <v>39813</v>
      </c>
      <c r="V376" s="1" t="s">
        <v>2548</v>
      </c>
      <c r="W376" s="5" t="s">
        <v>3758</v>
      </c>
      <c r="X376" s="2" t="s">
        <v>224</v>
      </c>
      <c r="Y376" s="1" t="s">
        <v>2553</v>
      </c>
      <c r="Z376" s="4">
        <v>239.34</v>
      </c>
      <c r="AA376" s="2" t="s">
        <v>3403</v>
      </c>
      <c r="AB376" s="2" t="s">
        <v>923</v>
      </c>
      <c r="AC376" s="2" t="s">
        <v>924</v>
      </c>
      <c r="AD376" s="1" t="s">
        <v>1521</v>
      </c>
      <c r="AE376" s="2" t="s">
        <v>925</v>
      </c>
      <c r="AF376" s="2" t="s">
        <v>2985</v>
      </c>
      <c r="AG376" s="5" t="s">
        <v>926</v>
      </c>
      <c r="AH376" s="2" t="s">
        <v>3708</v>
      </c>
      <c r="AI376" s="2" t="s">
        <v>2547</v>
      </c>
      <c r="AJ376" s="2"/>
      <c r="AK376" s="2"/>
      <c r="AL376" s="2"/>
      <c r="AM376" s="2"/>
    </row>
    <row r="377" spans="1:39" s="43" customFormat="1" ht="12.75" outlineLevel="1">
      <c r="A377" s="5"/>
      <c r="B377" s="27" t="s">
        <v>3211</v>
      </c>
      <c r="C377" s="2" t="s">
        <v>1991</v>
      </c>
      <c r="D377" s="2"/>
      <c r="E377" s="30">
        <v>13491</v>
      </c>
      <c r="F377" s="5" t="s">
        <v>21</v>
      </c>
      <c r="G377" s="33" t="s">
        <v>31</v>
      </c>
      <c r="H377" s="28"/>
      <c r="I377" s="2"/>
      <c r="J377" s="5" t="s">
        <v>3245</v>
      </c>
      <c r="K377" s="3">
        <v>36955</v>
      </c>
      <c r="L377" s="3">
        <v>36892</v>
      </c>
      <c r="M377" s="28">
        <v>48</v>
      </c>
      <c r="N377" s="3">
        <v>38352</v>
      </c>
      <c r="O377" s="2" t="s">
        <v>3708</v>
      </c>
      <c r="P377" s="29" t="s">
        <v>3708</v>
      </c>
      <c r="Q377" s="2" t="s">
        <v>3708</v>
      </c>
      <c r="R377" s="2" t="s">
        <v>3708</v>
      </c>
      <c r="S377" s="2" t="s">
        <v>2547</v>
      </c>
      <c r="T377" s="29" t="s">
        <v>3708</v>
      </c>
      <c r="U377" s="29">
        <f>IF(R377&lt;250,DATE(YEAR(N377),MONTH(N377)+(R377),DAY(N377)),IF(R377="Nvt",DATE(YEAR(N377),MONTH(N377),DAY(N377)),"?"))</f>
        <v>38352</v>
      </c>
      <c r="V377" s="1" t="s">
        <v>2548</v>
      </c>
      <c r="W377" s="5" t="s">
        <v>3758</v>
      </c>
      <c r="X377" s="2" t="s">
        <v>2547</v>
      </c>
      <c r="Y377" s="1" t="s">
        <v>148</v>
      </c>
      <c r="Z377" s="4" t="s">
        <v>2547</v>
      </c>
      <c r="AA377" s="2" t="s">
        <v>2550</v>
      </c>
      <c r="AB377" s="2" t="s">
        <v>1585</v>
      </c>
      <c r="AC377" s="2" t="s">
        <v>2547</v>
      </c>
      <c r="AD377" s="1" t="s">
        <v>1521</v>
      </c>
      <c r="AE377" s="2" t="s">
        <v>2547</v>
      </c>
      <c r="AF377" s="2"/>
      <c r="AG377" s="5" t="s">
        <v>3245</v>
      </c>
      <c r="AH377" s="2" t="s">
        <v>3708</v>
      </c>
      <c r="AI377" s="2" t="s">
        <v>1306</v>
      </c>
      <c r="AJ377" s="2"/>
      <c r="AK377" s="2"/>
      <c r="AL377" s="2"/>
      <c r="AM377" s="2"/>
    </row>
    <row r="378" spans="1:39" s="43" customFormat="1" ht="12.75">
      <c r="A378" s="15" t="s">
        <v>88</v>
      </c>
      <c r="B378" s="27"/>
      <c r="C378" s="2"/>
      <c r="D378" s="2"/>
      <c r="E378" s="30"/>
      <c r="F378" s="5"/>
      <c r="G378" s="33"/>
      <c r="H378" s="28"/>
      <c r="I378" s="2"/>
      <c r="J378" s="15"/>
      <c r="K378" s="3"/>
      <c r="L378" s="3"/>
      <c r="M378" s="28"/>
      <c r="N378" s="3"/>
      <c r="O378" s="2"/>
      <c r="P378" s="29"/>
      <c r="Q378" s="2"/>
      <c r="R378" s="2"/>
      <c r="S378" s="2"/>
      <c r="T378" s="29"/>
      <c r="U378" s="29"/>
      <c r="V378" s="1"/>
      <c r="W378" s="5"/>
      <c r="X378" s="2"/>
      <c r="Y378" s="1"/>
      <c r="Z378" s="4"/>
      <c r="AA378" s="2"/>
      <c r="AB378" s="2"/>
      <c r="AC378" s="2"/>
      <c r="AD378" s="1"/>
      <c r="AE378" s="2"/>
      <c r="AF378" s="2"/>
      <c r="AG378" s="5"/>
      <c r="AH378" s="2"/>
      <c r="AI378" s="2"/>
      <c r="AJ378" s="2"/>
      <c r="AK378" s="2"/>
      <c r="AL378" s="2"/>
      <c r="AM378" s="2"/>
    </row>
    <row r="379" spans="1:39" s="43" customFormat="1" ht="12.75" outlineLevel="1">
      <c r="A379" s="5"/>
      <c r="B379" s="27" t="s">
        <v>3212</v>
      </c>
      <c r="C379" s="2" t="s">
        <v>1994</v>
      </c>
      <c r="D379" s="2"/>
      <c r="E379" s="30" t="s">
        <v>3652</v>
      </c>
      <c r="F379" s="5" t="s">
        <v>553</v>
      </c>
      <c r="G379" s="33" t="s">
        <v>31</v>
      </c>
      <c r="H379" s="28"/>
      <c r="I379" s="2"/>
      <c r="J379" s="5" t="s">
        <v>3245</v>
      </c>
      <c r="K379" s="3">
        <v>36950</v>
      </c>
      <c r="L379" s="3">
        <v>36892</v>
      </c>
      <c r="M379" s="5">
        <v>48</v>
      </c>
      <c r="N379" s="3">
        <v>38352</v>
      </c>
      <c r="O379" s="2" t="s">
        <v>3708</v>
      </c>
      <c r="P379" s="29" t="s">
        <v>3708</v>
      </c>
      <c r="Q379" s="2" t="s">
        <v>3708</v>
      </c>
      <c r="R379" s="2" t="s">
        <v>3708</v>
      </c>
      <c r="S379" s="2" t="s">
        <v>2547</v>
      </c>
      <c r="T379" s="29" t="s">
        <v>3708</v>
      </c>
      <c r="U379" s="29">
        <f>IF(R379&lt;250,DATE(YEAR(N379),MONTH(N379)+(R379),DAY(N379)),IF(R379="Nvt",DATE(YEAR(N379),MONTH(N379),DAY(N379)),"?"))</f>
        <v>38352</v>
      </c>
      <c r="V379" s="5" t="s">
        <v>428</v>
      </c>
      <c r="W379" s="1" t="s">
        <v>554</v>
      </c>
      <c r="X379" s="2" t="s">
        <v>2547</v>
      </c>
      <c r="Y379" s="1" t="s">
        <v>2553</v>
      </c>
      <c r="Z379" s="4" t="s">
        <v>2547</v>
      </c>
      <c r="AA379" s="2" t="s">
        <v>2550</v>
      </c>
      <c r="AB379" s="2" t="s">
        <v>1582</v>
      </c>
      <c r="AC379" s="2" t="s">
        <v>2547</v>
      </c>
      <c r="AD379" s="1" t="s">
        <v>1520</v>
      </c>
      <c r="AE379" s="2" t="s">
        <v>2547</v>
      </c>
      <c r="AF379" s="2"/>
      <c r="AG379" s="1" t="s">
        <v>3245</v>
      </c>
      <c r="AH379" s="2" t="s">
        <v>3708</v>
      </c>
      <c r="AI379" s="2" t="s">
        <v>556</v>
      </c>
      <c r="AJ379" s="2"/>
      <c r="AK379" s="2"/>
      <c r="AL379" s="2"/>
      <c r="AM379" s="2"/>
    </row>
    <row r="380" spans="1:39" s="43" customFormat="1" ht="12.75" outlineLevel="1">
      <c r="A380" s="5"/>
      <c r="B380" s="27" t="s">
        <v>3213</v>
      </c>
      <c r="C380" s="2" t="s">
        <v>1993</v>
      </c>
      <c r="D380" s="2"/>
      <c r="E380" s="30" t="s">
        <v>3652</v>
      </c>
      <c r="F380" s="5" t="s">
        <v>553</v>
      </c>
      <c r="G380" s="33" t="s">
        <v>31</v>
      </c>
      <c r="H380" s="28"/>
      <c r="I380" s="2"/>
      <c r="J380" s="5" t="s">
        <v>3245</v>
      </c>
      <c r="K380" s="3">
        <v>36950</v>
      </c>
      <c r="L380" s="3">
        <v>36892</v>
      </c>
      <c r="M380" s="5">
        <v>48</v>
      </c>
      <c r="N380" s="3">
        <v>38352</v>
      </c>
      <c r="O380" s="2" t="s">
        <v>3708</v>
      </c>
      <c r="P380" s="29" t="s">
        <v>3708</v>
      </c>
      <c r="Q380" s="2" t="s">
        <v>3708</v>
      </c>
      <c r="R380" s="2" t="s">
        <v>3708</v>
      </c>
      <c r="S380" s="2" t="s">
        <v>2547</v>
      </c>
      <c r="T380" s="29" t="s">
        <v>3708</v>
      </c>
      <c r="U380" s="29">
        <f>IF(R380&lt;250,DATE(YEAR(N380),MONTH(N380)+(R380),DAY(N380)),IF(R380="Nvt",DATE(YEAR(N380),MONTH(N380),DAY(N380)),"?"))</f>
        <v>38352</v>
      </c>
      <c r="V380" s="1" t="s">
        <v>2548</v>
      </c>
      <c r="W380" s="1" t="s">
        <v>554</v>
      </c>
      <c r="X380" s="2" t="s">
        <v>2547</v>
      </c>
      <c r="Y380" s="1" t="s">
        <v>2553</v>
      </c>
      <c r="Z380" s="4" t="s">
        <v>2547</v>
      </c>
      <c r="AA380" s="2" t="s">
        <v>2550</v>
      </c>
      <c r="AB380" s="2" t="s">
        <v>1583</v>
      </c>
      <c r="AC380" s="2" t="s">
        <v>2547</v>
      </c>
      <c r="AD380" s="5" t="s">
        <v>2197</v>
      </c>
      <c r="AE380" s="2" t="s">
        <v>2547</v>
      </c>
      <c r="AF380" s="2"/>
      <c r="AG380" s="1" t="s">
        <v>3245</v>
      </c>
      <c r="AH380" s="2" t="s">
        <v>3708</v>
      </c>
      <c r="AI380" s="2" t="s">
        <v>555</v>
      </c>
      <c r="AJ380" s="2"/>
      <c r="AK380" s="2"/>
      <c r="AL380" s="2"/>
      <c r="AM380" s="2"/>
    </row>
    <row r="381" spans="1:39" s="43" customFormat="1" ht="12.75">
      <c r="A381" s="15" t="s">
        <v>89</v>
      </c>
      <c r="B381" s="27"/>
      <c r="C381" s="2"/>
      <c r="D381" s="2"/>
      <c r="E381" s="30"/>
      <c r="F381" s="5"/>
      <c r="G381" s="33"/>
      <c r="H381" s="28"/>
      <c r="I381" s="2"/>
      <c r="J381" s="15"/>
      <c r="K381" s="3"/>
      <c r="L381" s="3"/>
      <c r="M381" s="5"/>
      <c r="N381" s="3"/>
      <c r="O381" s="2"/>
      <c r="P381" s="29"/>
      <c r="Q381" s="2"/>
      <c r="R381" s="2"/>
      <c r="S381" s="2"/>
      <c r="T381" s="29"/>
      <c r="U381" s="29"/>
      <c r="V381" s="1"/>
      <c r="W381" s="1"/>
      <c r="X381" s="2"/>
      <c r="Y381" s="1"/>
      <c r="Z381" s="4"/>
      <c r="AA381" s="2"/>
      <c r="AB381" s="2"/>
      <c r="AC381" s="2"/>
      <c r="AD381" s="5"/>
      <c r="AE381" s="2"/>
      <c r="AF381" s="2"/>
      <c r="AG381" s="1"/>
      <c r="AH381" s="2"/>
      <c r="AI381" s="2"/>
      <c r="AJ381" s="2"/>
      <c r="AK381" s="2"/>
      <c r="AL381" s="2"/>
      <c r="AM381" s="2"/>
    </row>
    <row r="382" spans="1:39" s="43" customFormat="1" ht="12.75" outlineLevel="1">
      <c r="A382" s="5" t="s">
        <v>899</v>
      </c>
      <c r="B382" s="27" t="s">
        <v>3214</v>
      </c>
      <c r="C382" s="2" t="s">
        <v>2327</v>
      </c>
      <c r="D382" s="2"/>
      <c r="E382" s="22"/>
      <c r="F382" s="2" t="s">
        <v>2547</v>
      </c>
      <c r="G382" s="33" t="s">
        <v>25</v>
      </c>
      <c r="H382" s="33"/>
      <c r="I382" s="2"/>
      <c r="J382" s="5" t="s">
        <v>1776</v>
      </c>
      <c r="K382" s="3">
        <v>36207</v>
      </c>
      <c r="L382" s="3">
        <v>36220</v>
      </c>
      <c r="M382" s="28">
        <f>(YEAR(N382)-YEAR(L382))*12+MONTH(N382)-MONTH(L382)</f>
        <v>11</v>
      </c>
      <c r="N382" s="3">
        <v>36585</v>
      </c>
      <c r="O382" s="2" t="s">
        <v>2547</v>
      </c>
      <c r="P382" s="29" t="str">
        <f>IF(OR(N382="?",(O382="?")),"?",DATE(YEAR(N382),MONTH(N382)-(O382),DAY(N382)))</f>
        <v>?</v>
      </c>
      <c r="Q382" s="2"/>
      <c r="R382" s="2" t="s">
        <v>2547</v>
      </c>
      <c r="S382" s="2" t="s">
        <v>2547</v>
      </c>
      <c r="T382" s="29" t="str">
        <f>IF(OR(O382="?",(U382="?")),"?",DATE(YEAR(U382),MONTH(U382)-(O382),DAY(U382)))</f>
        <v>?</v>
      </c>
      <c r="U382" s="29" t="str">
        <f>IF(R382&lt;250,DATE(YEAR(N382),MONTH(N382)+(R382),DAY(N382)),IF(R382="Nvt",DATE(YEAR(N382),MONTH(N382),DAY(N382)),"?"))</f>
        <v>?</v>
      </c>
      <c r="V382" s="1" t="s">
        <v>2548</v>
      </c>
      <c r="W382" s="5" t="s">
        <v>625</v>
      </c>
      <c r="X382" s="2" t="s">
        <v>2864</v>
      </c>
      <c r="Y382" s="1" t="s">
        <v>1779</v>
      </c>
      <c r="Z382" s="4" t="s">
        <v>2547</v>
      </c>
      <c r="AA382" s="2" t="s">
        <v>2550</v>
      </c>
      <c r="AB382" s="2" t="s">
        <v>1156</v>
      </c>
      <c r="AC382" s="2" t="s">
        <v>2865</v>
      </c>
      <c r="AD382" s="1" t="s">
        <v>3297</v>
      </c>
      <c r="AE382" s="2" t="s">
        <v>2866</v>
      </c>
      <c r="AF382" s="2"/>
      <c r="AG382" s="1" t="s">
        <v>1662</v>
      </c>
      <c r="AH382" s="2" t="s">
        <v>3708</v>
      </c>
      <c r="AI382" s="2" t="s">
        <v>2547</v>
      </c>
      <c r="AJ382" s="2"/>
      <c r="AK382" s="2"/>
      <c r="AL382" s="2"/>
      <c r="AM382" s="2"/>
    </row>
    <row r="383" spans="1:39" s="43" customFormat="1" ht="12.75" outlineLevel="1">
      <c r="A383" s="5" t="s">
        <v>899</v>
      </c>
      <c r="B383" s="27" t="s">
        <v>3215</v>
      </c>
      <c r="C383" s="5" t="s">
        <v>2816</v>
      </c>
      <c r="D383" s="5"/>
      <c r="E383" s="22"/>
      <c r="F383" s="2" t="s">
        <v>2547</v>
      </c>
      <c r="G383" s="33" t="s">
        <v>25</v>
      </c>
      <c r="H383" s="28"/>
      <c r="I383" s="2"/>
      <c r="J383" s="5" t="s">
        <v>1776</v>
      </c>
      <c r="K383" s="2"/>
      <c r="L383" s="3">
        <v>36770</v>
      </c>
      <c r="M383" s="5" t="s">
        <v>1022</v>
      </c>
      <c r="N383" s="2" t="s">
        <v>1022</v>
      </c>
      <c r="O383" s="2" t="s">
        <v>2547</v>
      </c>
      <c r="P383" s="29" t="str">
        <f>IF(OR(N383="?",(O383="?")),"?",DATE(YEAR(N383),MONTH(N383)-(O383),DAY(N383)))</f>
        <v>?</v>
      </c>
      <c r="Q383" s="2" t="s">
        <v>3708</v>
      </c>
      <c r="R383" s="2" t="s">
        <v>3708</v>
      </c>
      <c r="S383" s="2" t="s">
        <v>2547</v>
      </c>
      <c r="T383" s="29" t="s">
        <v>2547</v>
      </c>
      <c r="U383" s="29" t="s">
        <v>1022</v>
      </c>
      <c r="V383" s="1" t="s">
        <v>2548</v>
      </c>
      <c r="W383" s="5" t="s">
        <v>625</v>
      </c>
      <c r="X383" s="2" t="s">
        <v>2864</v>
      </c>
      <c r="Y383" s="1" t="s">
        <v>1779</v>
      </c>
      <c r="Z383" s="4">
        <v>2836.13</v>
      </c>
      <c r="AA383" s="2" t="s">
        <v>2550</v>
      </c>
      <c r="AB383" s="2" t="s">
        <v>403</v>
      </c>
      <c r="AC383" s="2" t="s">
        <v>402</v>
      </c>
      <c r="AD383" s="5" t="s">
        <v>2198</v>
      </c>
      <c r="AE383" s="2" t="s">
        <v>2866</v>
      </c>
      <c r="AF383" s="2"/>
      <c r="AG383" s="1" t="s">
        <v>1662</v>
      </c>
      <c r="AH383" s="2" t="s">
        <v>3708</v>
      </c>
      <c r="AI383" s="2" t="s">
        <v>2547</v>
      </c>
      <c r="AJ383" s="2"/>
      <c r="AK383" s="2"/>
      <c r="AL383" s="2"/>
      <c r="AM383" s="2"/>
    </row>
    <row r="384" spans="1:39" s="43" customFormat="1" ht="12.75" outlineLevel="1">
      <c r="A384" s="5"/>
      <c r="B384" s="27" t="s">
        <v>3216</v>
      </c>
      <c r="C384" s="2" t="s">
        <v>230</v>
      </c>
      <c r="D384" s="2"/>
      <c r="E384" s="22"/>
      <c r="F384" s="2" t="s">
        <v>2547</v>
      </c>
      <c r="G384" s="33" t="s">
        <v>25</v>
      </c>
      <c r="H384" s="28"/>
      <c r="I384" s="2"/>
      <c r="J384" s="5" t="s">
        <v>1225</v>
      </c>
      <c r="K384" s="3">
        <v>38175</v>
      </c>
      <c r="L384" s="3">
        <v>38175</v>
      </c>
      <c r="M384" s="28" t="s">
        <v>2547</v>
      </c>
      <c r="N384" s="2" t="s">
        <v>2547</v>
      </c>
      <c r="O384" s="2" t="s">
        <v>2547</v>
      </c>
      <c r="P384" s="29" t="str">
        <f>IF(OR(N384="?",(O384="?")),"?",DATE(YEAR(N384),MONTH(N384)-(O384),DAY(N384)))</f>
        <v>?</v>
      </c>
      <c r="Q384" s="2" t="s">
        <v>2547</v>
      </c>
      <c r="R384" s="2" t="s">
        <v>2547</v>
      </c>
      <c r="S384" s="2" t="s">
        <v>2547</v>
      </c>
      <c r="T384" s="29" t="str">
        <f>IF(OR(O384="?",(U384="?")),"?",DATE(YEAR(U384),MONTH(U384)-(O384),DAY(U384)))</f>
        <v>?</v>
      </c>
      <c r="U384" s="29" t="str">
        <f>IF(R384&lt;250,DATE(YEAR(N384),MONTH(N384)+(R384),DAY(N384)),IF(R384="Nvt",DATE(YEAR(N384),MONTH(N384),DAY(N384)),"?"))</f>
        <v>?</v>
      </c>
      <c r="V384" s="1" t="s">
        <v>2548</v>
      </c>
      <c r="W384" s="5" t="s">
        <v>625</v>
      </c>
      <c r="X384" s="2" t="s">
        <v>2864</v>
      </c>
      <c r="Y384" s="1" t="s">
        <v>1792</v>
      </c>
      <c r="Z384" s="4" t="s">
        <v>2547</v>
      </c>
      <c r="AA384" s="2" t="s">
        <v>2550</v>
      </c>
      <c r="AB384" s="2" t="s">
        <v>2554</v>
      </c>
      <c r="AC384" s="2" t="s">
        <v>2547</v>
      </c>
      <c r="AD384" s="1" t="s">
        <v>1511</v>
      </c>
      <c r="AE384" s="2" t="s">
        <v>2866</v>
      </c>
      <c r="AF384" s="14" t="s">
        <v>785</v>
      </c>
      <c r="AG384" s="1" t="s">
        <v>3706</v>
      </c>
      <c r="AH384" s="2" t="s">
        <v>3708</v>
      </c>
      <c r="AI384" s="2" t="s">
        <v>2547</v>
      </c>
      <c r="AJ384" s="2"/>
      <c r="AK384" s="2"/>
      <c r="AL384" s="2"/>
      <c r="AM384" s="2"/>
    </row>
    <row r="385" spans="1:39" s="43" customFormat="1" ht="12.75" outlineLevel="1">
      <c r="A385" s="5"/>
      <c r="B385" s="27" t="s">
        <v>3217</v>
      </c>
      <c r="C385" s="2" t="s">
        <v>1760</v>
      </c>
      <c r="D385" s="2"/>
      <c r="E385" s="22"/>
      <c r="F385" s="2" t="s">
        <v>2547</v>
      </c>
      <c r="G385" s="33" t="s">
        <v>25</v>
      </c>
      <c r="H385" s="28"/>
      <c r="I385" s="2"/>
      <c r="J385" s="5" t="s">
        <v>1225</v>
      </c>
      <c r="K385" s="3">
        <v>38322</v>
      </c>
      <c r="L385" s="3">
        <v>38322</v>
      </c>
      <c r="M385" s="28" t="s">
        <v>1022</v>
      </c>
      <c r="N385" s="28" t="s">
        <v>1022</v>
      </c>
      <c r="O385" s="2" t="s">
        <v>3708</v>
      </c>
      <c r="P385" s="29" t="s">
        <v>3708</v>
      </c>
      <c r="Q385" s="2" t="s">
        <v>3708</v>
      </c>
      <c r="R385" s="2" t="s">
        <v>3708</v>
      </c>
      <c r="S385" s="2" t="s">
        <v>2547</v>
      </c>
      <c r="T385" s="29" t="s">
        <v>3708</v>
      </c>
      <c r="U385" s="29" t="s">
        <v>1022</v>
      </c>
      <c r="V385" s="1" t="s">
        <v>2548</v>
      </c>
      <c r="W385" s="5" t="s">
        <v>625</v>
      </c>
      <c r="X385" s="2" t="s">
        <v>2547</v>
      </c>
      <c r="Y385" s="1" t="s">
        <v>1792</v>
      </c>
      <c r="Z385" s="4">
        <v>907823</v>
      </c>
      <c r="AA385" s="2" t="s">
        <v>2550</v>
      </c>
      <c r="AB385" s="2" t="s">
        <v>338</v>
      </c>
      <c r="AC385" s="2" t="s">
        <v>339</v>
      </c>
      <c r="AD385" s="5" t="s">
        <v>2198</v>
      </c>
      <c r="AE385" s="2" t="s">
        <v>2866</v>
      </c>
      <c r="AF385" s="14" t="s">
        <v>785</v>
      </c>
      <c r="AG385" s="1" t="s">
        <v>1225</v>
      </c>
      <c r="AH385" s="2" t="s">
        <v>3708</v>
      </c>
      <c r="AI385" s="2" t="s">
        <v>2547</v>
      </c>
      <c r="AJ385" s="2"/>
      <c r="AK385" s="2"/>
      <c r="AL385" s="2"/>
      <c r="AM385" s="2"/>
    </row>
    <row r="386" spans="1:39" s="43" customFormat="1" ht="12.75">
      <c r="A386" s="15" t="s">
        <v>90</v>
      </c>
      <c r="B386" s="27"/>
      <c r="C386" s="2"/>
      <c r="D386" s="2"/>
      <c r="E386" s="22"/>
      <c r="F386" s="2"/>
      <c r="G386" s="33"/>
      <c r="H386" s="28"/>
      <c r="I386" s="2"/>
      <c r="J386" s="15"/>
      <c r="K386" s="3"/>
      <c r="L386" s="3"/>
      <c r="M386" s="5"/>
      <c r="N386" s="3"/>
      <c r="O386" s="1"/>
      <c r="P386" s="3"/>
      <c r="Q386" s="2"/>
      <c r="R386" s="5"/>
      <c r="S386" s="2"/>
      <c r="T386" s="29"/>
      <c r="U386" s="29"/>
      <c r="V386" s="1"/>
      <c r="W386" s="5"/>
      <c r="X386" s="4"/>
      <c r="Y386" s="1"/>
      <c r="Z386" s="4"/>
      <c r="AA386" s="2"/>
      <c r="AB386" s="4"/>
      <c r="AC386" s="4"/>
      <c r="AD386" s="5"/>
      <c r="AE386" s="2"/>
      <c r="AF386" s="4"/>
      <c r="AG386" s="1"/>
      <c r="AH386" s="4"/>
      <c r="AI386" s="4"/>
      <c r="AJ386" s="2"/>
      <c r="AK386" s="2"/>
      <c r="AL386" s="2"/>
      <c r="AM386" s="2"/>
    </row>
    <row r="387" spans="1:39" s="43" customFormat="1" ht="12.75" outlineLevel="1">
      <c r="A387" s="5"/>
      <c r="B387" s="27" t="s">
        <v>3218</v>
      </c>
      <c r="C387" s="2" t="s">
        <v>1745</v>
      </c>
      <c r="D387" s="2"/>
      <c r="E387" s="30">
        <v>213056</v>
      </c>
      <c r="F387" s="5" t="s">
        <v>429</v>
      </c>
      <c r="G387" s="33" t="s">
        <v>31</v>
      </c>
      <c r="H387" s="28"/>
      <c r="I387" s="2"/>
      <c r="J387" s="5" t="s">
        <v>3245</v>
      </c>
      <c r="K387" s="3">
        <v>36953</v>
      </c>
      <c r="L387" s="3">
        <v>36892</v>
      </c>
      <c r="M387" s="5">
        <v>48</v>
      </c>
      <c r="N387" s="3">
        <v>38352</v>
      </c>
      <c r="O387" s="2" t="s">
        <v>3708</v>
      </c>
      <c r="P387" s="29" t="s">
        <v>3708</v>
      </c>
      <c r="Q387" s="2" t="s">
        <v>3708</v>
      </c>
      <c r="R387" s="2" t="s">
        <v>3708</v>
      </c>
      <c r="S387" s="2" t="s">
        <v>2547</v>
      </c>
      <c r="T387" s="29" t="s">
        <v>3708</v>
      </c>
      <c r="U387" s="29">
        <v>38352</v>
      </c>
      <c r="V387" s="1" t="s">
        <v>2548</v>
      </c>
      <c r="W387" s="5" t="s">
        <v>430</v>
      </c>
      <c r="X387" s="2" t="s">
        <v>431</v>
      </c>
      <c r="Y387" s="1" t="s">
        <v>2553</v>
      </c>
      <c r="Z387" s="4" t="s">
        <v>2547</v>
      </c>
      <c r="AA387" s="2" t="s">
        <v>2550</v>
      </c>
      <c r="AB387" s="2" t="s">
        <v>432</v>
      </c>
      <c r="AC387" s="2" t="s">
        <v>2547</v>
      </c>
      <c r="AD387" s="5" t="s">
        <v>1345</v>
      </c>
      <c r="AE387" s="2" t="s">
        <v>2547</v>
      </c>
      <c r="AF387" s="2"/>
      <c r="AG387" s="1" t="s">
        <v>3245</v>
      </c>
      <c r="AH387" s="2" t="s">
        <v>3708</v>
      </c>
      <c r="AI387" s="2" t="s">
        <v>435</v>
      </c>
      <c r="AJ387" s="2"/>
      <c r="AK387" s="2"/>
      <c r="AL387" s="2"/>
      <c r="AM387" s="2"/>
    </row>
    <row r="388" spans="1:39" s="43" customFormat="1" ht="12.75" outlineLevel="1">
      <c r="A388" s="5"/>
      <c r="B388" s="27" t="s">
        <v>3218</v>
      </c>
      <c r="C388" s="2" t="s">
        <v>1745</v>
      </c>
      <c r="D388" s="2"/>
      <c r="E388" s="30">
        <v>213056</v>
      </c>
      <c r="F388" s="5" t="s">
        <v>429</v>
      </c>
      <c r="G388" s="33" t="s">
        <v>31</v>
      </c>
      <c r="H388" s="28"/>
      <c r="I388" s="2"/>
      <c r="J388" s="5" t="s">
        <v>3245</v>
      </c>
      <c r="K388" s="3">
        <v>36953</v>
      </c>
      <c r="L388" s="3">
        <v>36892</v>
      </c>
      <c r="M388" s="5">
        <v>48</v>
      </c>
      <c r="N388" s="3">
        <v>38352</v>
      </c>
      <c r="O388" s="2" t="s">
        <v>3708</v>
      </c>
      <c r="P388" s="29" t="s">
        <v>3708</v>
      </c>
      <c r="Q388" s="2" t="s">
        <v>3708</v>
      </c>
      <c r="R388" s="2" t="s">
        <v>3708</v>
      </c>
      <c r="S388" s="2" t="s">
        <v>2547</v>
      </c>
      <c r="T388" s="29" t="s">
        <v>3708</v>
      </c>
      <c r="U388" s="29">
        <v>38352</v>
      </c>
      <c r="V388" s="5" t="s">
        <v>2205</v>
      </c>
      <c r="W388" s="5" t="s">
        <v>430</v>
      </c>
      <c r="X388" s="2" t="s">
        <v>431</v>
      </c>
      <c r="Y388" s="1" t="s">
        <v>2553</v>
      </c>
      <c r="Z388" s="4" t="s">
        <v>2547</v>
      </c>
      <c r="AA388" s="2" t="s">
        <v>2550</v>
      </c>
      <c r="AB388" s="2" t="s">
        <v>433</v>
      </c>
      <c r="AC388" s="2" t="s">
        <v>2547</v>
      </c>
      <c r="AD388" s="5" t="s">
        <v>2547</v>
      </c>
      <c r="AE388" s="2" t="s">
        <v>2547</v>
      </c>
      <c r="AF388" s="2"/>
      <c r="AG388" s="1" t="s">
        <v>3245</v>
      </c>
      <c r="AH388" s="2" t="s">
        <v>3708</v>
      </c>
      <c r="AI388" s="2" t="s">
        <v>434</v>
      </c>
      <c r="AJ388" s="2"/>
      <c r="AK388" s="2"/>
      <c r="AL388" s="2"/>
      <c r="AM388" s="2"/>
    </row>
    <row r="389" spans="1:39" s="43" customFormat="1" ht="12.75" outlineLevel="1">
      <c r="A389" s="5"/>
      <c r="B389" s="27" t="s">
        <v>3219</v>
      </c>
      <c r="C389" s="2" t="s">
        <v>270</v>
      </c>
      <c r="D389" s="2"/>
      <c r="E389" s="22"/>
      <c r="F389" s="2" t="s">
        <v>2547</v>
      </c>
      <c r="G389" s="33" t="s">
        <v>31</v>
      </c>
      <c r="H389" s="28"/>
      <c r="I389" s="2"/>
      <c r="J389" s="5" t="s">
        <v>3242</v>
      </c>
      <c r="K389" s="3">
        <v>34778</v>
      </c>
      <c r="L389" s="3">
        <v>34700</v>
      </c>
      <c r="M389" s="5" t="s">
        <v>2547</v>
      </c>
      <c r="N389" s="3" t="s">
        <v>2547</v>
      </c>
      <c r="O389" s="5" t="s">
        <v>2547</v>
      </c>
      <c r="P389" s="29" t="s">
        <v>2547</v>
      </c>
      <c r="Q389" s="2" t="s">
        <v>2547</v>
      </c>
      <c r="R389" s="5" t="s">
        <v>2547</v>
      </c>
      <c r="S389" s="2" t="s">
        <v>2547</v>
      </c>
      <c r="T389" s="29" t="str">
        <f>IF(OR(O389="?",(U389="?")),"?",DATE(YEAR(U389),MONTH(U389)-(O389),DAY(U389)))</f>
        <v>?</v>
      </c>
      <c r="U389" s="29" t="str">
        <f>IF(R389&lt;250,DATE(YEAR(N389),MONTH(N389)+(R389),DAY(N389)),IF(R389="Nvt",DATE(YEAR(N389),MONTH(N389),DAY(N389)),"?"))</f>
        <v>?</v>
      </c>
      <c r="V389" s="1" t="s">
        <v>2548</v>
      </c>
      <c r="W389" s="5" t="s">
        <v>430</v>
      </c>
      <c r="X389" s="2" t="s">
        <v>2128</v>
      </c>
      <c r="Y389" s="1" t="s">
        <v>1667</v>
      </c>
      <c r="Z389" s="4" t="s">
        <v>2547</v>
      </c>
      <c r="AA389" s="2" t="s">
        <v>2550</v>
      </c>
      <c r="AB389" s="2" t="s">
        <v>2129</v>
      </c>
      <c r="AC389" s="2" t="s">
        <v>2547</v>
      </c>
      <c r="AD389" s="1" t="s">
        <v>1494</v>
      </c>
      <c r="AE389" s="2" t="s">
        <v>2547</v>
      </c>
      <c r="AF389" s="2"/>
      <c r="AG389" s="1" t="s">
        <v>2725</v>
      </c>
      <c r="AH389" s="2" t="s">
        <v>3708</v>
      </c>
      <c r="AI389" s="2" t="s">
        <v>2547</v>
      </c>
      <c r="AJ389" s="2"/>
      <c r="AK389" s="2"/>
      <c r="AL389" s="2"/>
      <c r="AM389" s="2"/>
    </row>
    <row r="390" spans="1:39" s="43" customFormat="1" ht="12.75" outlineLevel="1">
      <c r="A390" s="5"/>
      <c r="B390" s="27" t="s">
        <v>3220</v>
      </c>
      <c r="C390" s="2" t="s">
        <v>267</v>
      </c>
      <c r="D390" s="2"/>
      <c r="E390" s="30">
        <v>279329</v>
      </c>
      <c r="F390" s="5" t="s">
        <v>2789</v>
      </c>
      <c r="G390" s="33" t="s">
        <v>31</v>
      </c>
      <c r="H390" s="28"/>
      <c r="I390" s="2"/>
      <c r="J390" s="5" t="s">
        <v>3245</v>
      </c>
      <c r="K390" s="57">
        <v>38003</v>
      </c>
      <c r="L390" s="57">
        <v>37257</v>
      </c>
      <c r="M390" s="58">
        <v>48</v>
      </c>
      <c r="N390" s="57">
        <v>38352</v>
      </c>
      <c r="O390" s="2" t="s">
        <v>3708</v>
      </c>
      <c r="P390" s="2" t="s">
        <v>3708</v>
      </c>
      <c r="Q390" s="2" t="s">
        <v>3708</v>
      </c>
      <c r="R390" s="2" t="s">
        <v>3708</v>
      </c>
      <c r="S390" s="59" t="s">
        <v>2547</v>
      </c>
      <c r="T390" s="2" t="s">
        <v>3708</v>
      </c>
      <c r="U390" s="60">
        <f>IF(R390&lt;250,DATE(YEAR(N390),MONTH(N390)+(R390),DAY(N390)),IF(R390="Nvt",DATE(YEAR(N390),MONTH(N390),DAY(N390)),"?"))</f>
        <v>38352</v>
      </c>
      <c r="V390" s="1" t="s">
        <v>2548</v>
      </c>
      <c r="W390" s="5" t="s">
        <v>430</v>
      </c>
      <c r="X390" s="2" t="s">
        <v>431</v>
      </c>
      <c r="Y390" s="1" t="s">
        <v>2553</v>
      </c>
      <c r="Z390" s="4" t="s">
        <v>2547</v>
      </c>
      <c r="AA390" s="2" t="s">
        <v>2550</v>
      </c>
      <c r="AB390" s="2" t="s">
        <v>1587</v>
      </c>
      <c r="AC390" s="2" t="s">
        <v>2547</v>
      </c>
      <c r="AD390" s="5" t="s">
        <v>1345</v>
      </c>
      <c r="AE390" s="2" t="s">
        <v>2547</v>
      </c>
      <c r="AF390" s="2"/>
      <c r="AG390" s="1" t="s">
        <v>3245</v>
      </c>
      <c r="AH390" s="2" t="s">
        <v>3708</v>
      </c>
      <c r="AI390" s="2" t="s">
        <v>2790</v>
      </c>
      <c r="AJ390" s="2"/>
      <c r="AK390" s="2"/>
      <c r="AL390" s="2"/>
      <c r="AM390" s="2"/>
    </row>
    <row r="391" spans="1:39" s="43" customFormat="1" ht="12.75" outlineLevel="1">
      <c r="A391" s="5" t="s">
        <v>899</v>
      </c>
      <c r="B391" s="27" t="s">
        <v>3221</v>
      </c>
      <c r="C391" s="2" t="s">
        <v>2671</v>
      </c>
      <c r="D391" s="2"/>
      <c r="E391" s="22"/>
      <c r="F391" s="2" t="s">
        <v>2547</v>
      </c>
      <c r="G391" s="33" t="s">
        <v>25</v>
      </c>
      <c r="H391" s="33"/>
      <c r="I391" s="2"/>
      <c r="J391" s="5" t="s">
        <v>1776</v>
      </c>
      <c r="K391" s="3">
        <v>36341</v>
      </c>
      <c r="L391" s="3">
        <v>36281</v>
      </c>
      <c r="M391" s="28" t="s">
        <v>1022</v>
      </c>
      <c r="N391" s="2" t="s">
        <v>1022</v>
      </c>
      <c r="O391" s="2" t="s">
        <v>2547</v>
      </c>
      <c r="P391" s="29" t="str">
        <f>IF(OR(N391="?",(O391="?")),"?",DATE(YEAR(N391),MONTH(N391)-(O391),DAY(N391)))</f>
        <v>?</v>
      </c>
      <c r="Q391" s="2" t="s">
        <v>3708</v>
      </c>
      <c r="R391" s="2" t="s">
        <v>2547</v>
      </c>
      <c r="S391" s="2" t="s">
        <v>2547</v>
      </c>
      <c r="T391" s="29" t="str">
        <f>IF(OR(O391="?",(U391="?")),"?",DATE(YEAR(U391),MONTH(U391)-(O391),DAY(U391)))</f>
        <v>?</v>
      </c>
      <c r="U391" s="29" t="s">
        <v>1022</v>
      </c>
      <c r="V391" s="1" t="s">
        <v>2548</v>
      </c>
      <c r="W391" s="5" t="s">
        <v>2565</v>
      </c>
      <c r="X391" s="2" t="s">
        <v>2566</v>
      </c>
      <c r="Y391" s="1" t="s">
        <v>1667</v>
      </c>
      <c r="Z391" s="4">
        <v>3399.92</v>
      </c>
      <c r="AA391" s="2" t="s">
        <v>2550</v>
      </c>
      <c r="AB391" s="2" t="s">
        <v>2567</v>
      </c>
      <c r="AC391" s="2" t="s">
        <v>2547</v>
      </c>
      <c r="AD391" s="1" t="s">
        <v>3373</v>
      </c>
      <c r="AE391" s="2" t="s">
        <v>2547</v>
      </c>
      <c r="AF391" s="2" t="s">
        <v>2985</v>
      </c>
      <c r="AG391" s="1" t="s">
        <v>1662</v>
      </c>
      <c r="AH391" s="2" t="s">
        <v>3708</v>
      </c>
      <c r="AI391" s="2" t="s">
        <v>2547</v>
      </c>
      <c r="AJ391" s="2"/>
      <c r="AK391" s="2"/>
      <c r="AL391" s="2"/>
      <c r="AM391" s="2"/>
    </row>
    <row r="392" spans="1:39" s="43" customFormat="1" ht="12.75">
      <c r="A392" s="15" t="s">
        <v>3289</v>
      </c>
      <c r="B392" s="27"/>
      <c r="C392" s="2"/>
      <c r="D392" s="2"/>
      <c r="E392" s="22"/>
      <c r="F392" s="2"/>
      <c r="G392" s="33"/>
      <c r="H392" s="33"/>
      <c r="I392" s="2"/>
      <c r="J392" s="15"/>
      <c r="K392" s="3"/>
      <c r="L392" s="3"/>
      <c r="M392" s="28"/>
      <c r="N392" s="2"/>
      <c r="O392" s="2"/>
      <c r="P392" s="29"/>
      <c r="Q392" s="2"/>
      <c r="R392" s="2"/>
      <c r="S392" s="2"/>
      <c r="T392" s="29"/>
      <c r="U392" s="29"/>
      <c r="V392" s="1"/>
      <c r="W392" s="5"/>
      <c r="X392" s="2"/>
      <c r="Y392" s="1"/>
      <c r="Z392" s="4"/>
      <c r="AA392" s="2"/>
      <c r="AB392" s="2"/>
      <c r="AC392" s="2"/>
      <c r="AD392" s="1"/>
      <c r="AE392" s="2"/>
      <c r="AF392" s="2"/>
      <c r="AG392" s="1"/>
      <c r="AH392" s="2"/>
      <c r="AI392" s="2"/>
      <c r="AJ392" s="2"/>
      <c r="AK392" s="2"/>
      <c r="AL392" s="2"/>
      <c r="AM392" s="2"/>
    </row>
    <row r="393" spans="1:39" s="43" customFormat="1" ht="12.75" outlineLevel="1">
      <c r="A393" s="5"/>
      <c r="B393" s="27" t="s">
        <v>3222</v>
      </c>
      <c r="C393" s="2" t="s">
        <v>1746</v>
      </c>
      <c r="D393" s="2"/>
      <c r="E393" s="30">
        <v>26020</v>
      </c>
      <c r="F393" s="5" t="s">
        <v>436</v>
      </c>
      <c r="G393" s="33" t="s">
        <v>31</v>
      </c>
      <c r="H393" s="28"/>
      <c r="I393" s="2"/>
      <c r="J393" s="5" t="s">
        <v>3245</v>
      </c>
      <c r="K393" s="3">
        <v>36950</v>
      </c>
      <c r="L393" s="3">
        <v>36892</v>
      </c>
      <c r="M393" s="5">
        <v>48</v>
      </c>
      <c r="N393" s="3">
        <v>38353</v>
      </c>
      <c r="O393" s="2" t="s">
        <v>3708</v>
      </c>
      <c r="P393" s="2" t="s">
        <v>3708</v>
      </c>
      <c r="Q393" s="2" t="s">
        <v>3708</v>
      </c>
      <c r="R393" s="2" t="s">
        <v>3708</v>
      </c>
      <c r="S393" s="2" t="s">
        <v>2547</v>
      </c>
      <c r="T393" s="2" t="s">
        <v>3708</v>
      </c>
      <c r="U393" s="29">
        <f>IF(R393&lt;250,DATE(YEAR(N393),MONTH(N393)+(R393),DAY(N393)),IF(R393="Nvt",DATE(YEAR(N393),MONTH(N393),DAY(N393)),"?"))</f>
        <v>38353</v>
      </c>
      <c r="V393" s="1" t="s">
        <v>2548</v>
      </c>
      <c r="W393" s="5" t="s">
        <v>1407</v>
      </c>
      <c r="X393" s="2" t="s">
        <v>2547</v>
      </c>
      <c r="Y393" s="1" t="s">
        <v>2553</v>
      </c>
      <c r="Z393" s="4" t="s">
        <v>2547</v>
      </c>
      <c r="AA393" s="2" t="s">
        <v>2550</v>
      </c>
      <c r="AB393" s="2" t="s">
        <v>1408</v>
      </c>
      <c r="AC393" s="2" t="s">
        <v>2547</v>
      </c>
      <c r="AD393" s="5" t="s">
        <v>1508</v>
      </c>
      <c r="AE393" s="2" t="s">
        <v>2547</v>
      </c>
      <c r="AF393" s="2"/>
      <c r="AG393" s="1" t="s">
        <v>3245</v>
      </c>
      <c r="AH393" s="2" t="s">
        <v>3708</v>
      </c>
      <c r="AI393" s="2" t="s">
        <v>2547</v>
      </c>
      <c r="AJ393" s="2"/>
      <c r="AK393" s="2"/>
      <c r="AL393" s="2"/>
      <c r="AM393" s="2"/>
    </row>
    <row r="394" spans="1:39" s="43" customFormat="1" ht="12.75">
      <c r="A394" s="15" t="s">
        <v>91</v>
      </c>
      <c r="B394" s="27"/>
      <c r="C394" s="2"/>
      <c r="D394" s="2"/>
      <c r="E394" s="30"/>
      <c r="F394" s="5"/>
      <c r="G394" s="33"/>
      <c r="H394" s="28"/>
      <c r="I394" s="2"/>
      <c r="J394" s="15"/>
      <c r="K394" s="3"/>
      <c r="L394" s="3"/>
      <c r="M394" s="5"/>
      <c r="N394" s="3"/>
      <c r="O394" s="2"/>
      <c r="P394" s="2"/>
      <c r="Q394" s="2"/>
      <c r="R394" s="2"/>
      <c r="S394" s="2"/>
      <c r="T394" s="2"/>
      <c r="U394" s="29"/>
      <c r="V394" s="1"/>
      <c r="W394" s="5"/>
      <c r="X394" s="2"/>
      <c r="Y394" s="1"/>
      <c r="Z394" s="4"/>
      <c r="AA394" s="2"/>
      <c r="AB394" s="2"/>
      <c r="AC394" s="2"/>
      <c r="AD394" s="5"/>
      <c r="AE394" s="2"/>
      <c r="AF394" s="2"/>
      <c r="AG394" s="1"/>
      <c r="AH394" s="2"/>
      <c r="AI394" s="2"/>
      <c r="AJ394" s="2"/>
      <c r="AK394" s="2"/>
      <c r="AL394" s="2"/>
      <c r="AM394" s="2"/>
    </row>
    <row r="395" spans="1:39" s="43" customFormat="1" ht="12.75" outlineLevel="1">
      <c r="A395" s="5"/>
      <c r="B395" s="27" t="s">
        <v>3223</v>
      </c>
      <c r="C395" s="2" t="s">
        <v>1757</v>
      </c>
      <c r="D395" s="2"/>
      <c r="E395" s="30" t="s">
        <v>3653</v>
      </c>
      <c r="F395" s="5" t="s">
        <v>861</v>
      </c>
      <c r="G395" s="33" t="s">
        <v>31</v>
      </c>
      <c r="H395" s="28"/>
      <c r="I395" s="2"/>
      <c r="J395" s="5" t="s">
        <v>3245</v>
      </c>
      <c r="K395" s="3">
        <v>36950</v>
      </c>
      <c r="L395" s="3">
        <v>36892</v>
      </c>
      <c r="M395" s="5">
        <v>48</v>
      </c>
      <c r="N395" s="3">
        <v>38352</v>
      </c>
      <c r="O395" s="2" t="s">
        <v>3708</v>
      </c>
      <c r="P395" s="2" t="s">
        <v>3708</v>
      </c>
      <c r="Q395" s="2" t="s">
        <v>3708</v>
      </c>
      <c r="R395" s="2" t="s">
        <v>3708</v>
      </c>
      <c r="S395" s="2" t="s">
        <v>2547</v>
      </c>
      <c r="T395" s="2" t="s">
        <v>3708</v>
      </c>
      <c r="U395" s="29">
        <f>IF(R395&lt;250,DATE(YEAR(N395),MONTH(N395)+(R395),DAY(N395)),IF(R395="Nvt",DATE(YEAR(N395),MONTH(N395),DAY(N395)),"?"))</f>
        <v>38352</v>
      </c>
      <c r="V395" s="1" t="s">
        <v>2548</v>
      </c>
      <c r="W395" s="5" t="s">
        <v>862</v>
      </c>
      <c r="X395" s="2" t="s">
        <v>2547</v>
      </c>
      <c r="Y395" s="1" t="s">
        <v>2553</v>
      </c>
      <c r="Z395" s="4" t="s">
        <v>2547</v>
      </c>
      <c r="AA395" s="2" t="s">
        <v>2550</v>
      </c>
      <c r="AB395" s="2" t="s">
        <v>2119</v>
      </c>
      <c r="AC395" s="2" t="s">
        <v>2547</v>
      </c>
      <c r="AD395" s="5" t="s">
        <v>305</v>
      </c>
      <c r="AE395" s="2" t="s">
        <v>863</v>
      </c>
      <c r="AF395" s="2"/>
      <c r="AG395" s="1" t="s">
        <v>3245</v>
      </c>
      <c r="AH395" s="2" t="s">
        <v>3708</v>
      </c>
      <c r="AI395" s="2" t="s">
        <v>2547</v>
      </c>
      <c r="AJ395" s="2"/>
      <c r="AK395" s="2"/>
      <c r="AL395" s="2"/>
      <c r="AM395" s="2"/>
    </row>
    <row r="396" spans="1:39" s="43" customFormat="1" ht="12.75">
      <c r="A396" s="15" t="s">
        <v>92</v>
      </c>
      <c r="B396" s="27"/>
      <c r="C396" s="2"/>
      <c r="D396" s="2"/>
      <c r="E396" s="30"/>
      <c r="F396" s="5"/>
      <c r="G396" s="33"/>
      <c r="H396" s="28"/>
      <c r="I396" s="2"/>
      <c r="J396" s="15"/>
      <c r="K396" s="3"/>
      <c r="L396" s="3"/>
      <c r="M396" s="5"/>
      <c r="N396" s="3"/>
      <c r="O396" s="2"/>
      <c r="P396" s="2"/>
      <c r="Q396" s="2"/>
      <c r="R396" s="2"/>
      <c r="S396" s="2"/>
      <c r="T396" s="2"/>
      <c r="U396" s="29"/>
      <c r="V396" s="1"/>
      <c r="W396" s="5"/>
      <c r="X396" s="2"/>
      <c r="Y396" s="1"/>
      <c r="Z396" s="4"/>
      <c r="AA396" s="2"/>
      <c r="AB396" s="2"/>
      <c r="AC396" s="2"/>
      <c r="AD396" s="5"/>
      <c r="AE396" s="2"/>
      <c r="AF396" s="2"/>
      <c r="AG396" s="1"/>
      <c r="AH396" s="2"/>
      <c r="AI396" s="2"/>
      <c r="AJ396" s="2"/>
      <c r="AK396" s="2"/>
      <c r="AL396" s="2"/>
      <c r="AM396" s="2"/>
    </row>
    <row r="397" spans="1:39" s="43" customFormat="1" ht="12.75" outlineLevel="1">
      <c r="A397" s="5" t="s">
        <v>899</v>
      </c>
      <c r="B397" s="27" t="s">
        <v>3224</v>
      </c>
      <c r="C397" s="2" t="s">
        <v>1981</v>
      </c>
      <c r="D397" s="2"/>
      <c r="E397" s="22"/>
      <c r="F397" s="2" t="s">
        <v>2547</v>
      </c>
      <c r="G397" s="33" t="s">
        <v>25</v>
      </c>
      <c r="H397" s="28"/>
      <c r="I397" s="2"/>
      <c r="J397" s="5" t="s">
        <v>1776</v>
      </c>
      <c r="K397" s="3">
        <v>37711</v>
      </c>
      <c r="L397" s="3">
        <v>37712</v>
      </c>
      <c r="M397" s="28" t="s">
        <v>1022</v>
      </c>
      <c r="N397" s="2" t="s">
        <v>1022</v>
      </c>
      <c r="O397" s="2">
        <v>6</v>
      </c>
      <c r="P397" s="3" t="s">
        <v>2547</v>
      </c>
      <c r="Q397" s="2" t="s">
        <v>3708</v>
      </c>
      <c r="R397" s="2" t="s">
        <v>3708</v>
      </c>
      <c r="S397" s="2" t="s">
        <v>2547</v>
      </c>
      <c r="T397" s="29" t="s">
        <v>2547</v>
      </c>
      <c r="U397" s="29" t="s">
        <v>1022</v>
      </c>
      <c r="V397" s="5" t="s">
        <v>892</v>
      </c>
      <c r="W397" s="1" t="s">
        <v>2013</v>
      </c>
      <c r="X397" s="2" t="s">
        <v>3548</v>
      </c>
      <c r="Y397" s="5" t="s">
        <v>2149</v>
      </c>
      <c r="Z397" s="4">
        <v>318.56</v>
      </c>
      <c r="AA397" s="2" t="s">
        <v>3073</v>
      </c>
      <c r="AB397" s="4" t="s">
        <v>3547</v>
      </c>
      <c r="AC397" s="4" t="s">
        <v>3278</v>
      </c>
      <c r="AD397" s="5" t="s">
        <v>2547</v>
      </c>
      <c r="AE397" s="4" t="s">
        <v>3279</v>
      </c>
      <c r="AF397" s="2" t="s">
        <v>2985</v>
      </c>
      <c r="AG397" s="5" t="s">
        <v>3280</v>
      </c>
      <c r="AH397" s="4" t="s">
        <v>3708</v>
      </c>
      <c r="AI397" s="4" t="s">
        <v>2547</v>
      </c>
      <c r="AJ397" s="2"/>
      <c r="AK397" s="2"/>
      <c r="AL397" s="2"/>
      <c r="AM397" s="2"/>
    </row>
    <row r="398" spans="1:39" s="43" customFormat="1" ht="12.75" outlineLevel="1">
      <c r="A398" s="5"/>
      <c r="B398" s="27" t="s">
        <v>3225</v>
      </c>
      <c r="C398" s="2" t="s">
        <v>1754</v>
      </c>
      <c r="D398" s="2"/>
      <c r="E398" s="30" t="s">
        <v>3654</v>
      </c>
      <c r="F398" s="5" t="s">
        <v>1282</v>
      </c>
      <c r="G398" s="33" t="s">
        <v>31</v>
      </c>
      <c r="H398" s="28"/>
      <c r="I398" s="2"/>
      <c r="J398" s="5" t="s">
        <v>3245</v>
      </c>
      <c r="K398" s="3">
        <v>36948</v>
      </c>
      <c r="L398" s="3">
        <v>36892</v>
      </c>
      <c r="M398" s="5">
        <v>48</v>
      </c>
      <c r="N398" s="3">
        <v>38352</v>
      </c>
      <c r="O398" s="2" t="s">
        <v>3708</v>
      </c>
      <c r="P398" s="2" t="s">
        <v>3708</v>
      </c>
      <c r="Q398" s="2" t="s">
        <v>3708</v>
      </c>
      <c r="R398" s="2" t="s">
        <v>3708</v>
      </c>
      <c r="S398" s="2" t="s">
        <v>2547</v>
      </c>
      <c r="T398" s="2" t="s">
        <v>3708</v>
      </c>
      <c r="U398" s="29">
        <f>IF(R398&lt;250,DATE(YEAR(N398),MONTH(N398)+(R398),DAY(N398)),IF(R398="Nvt",DATE(YEAR(N398),MONTH(N398),DAY(N398)),"?"))</f>
        <v>38352</v>
      </c>
      <c r="V398" s="1" t="s">
        <v>2548</v>
      </c>
      <c r="W398" s="1" t="s">
        <v>2013</v>
      </c>
      <c r="X398" s="2" t="s">
        <v>2547</v>
      </c>
      <c r="Y398" s="1" t="s">
        <v>2553</v>
      </c>
      <c r="Z398" s="4" t="s">
        <v>2547</v>
      </c>
      <c r="AA398" s="2" t="s">
        <v>2550</v>
      </c>
      <c r="AB398" s="2" t="s">
        <v>2116</v>
      </c>
      <c r="AC398" s="2" t="s">
        <v>2547</v>
      </c>
      <c r="AD398" s="1" t="s">
        <v>1949</v>
      </c>
      <c r="AE398" s="2" t="s">
        <v>3279</v>
      </c>
      <c r="AF398" s="2"/>
      <c r="AG398" s="1" t="s">
        <v>3245</v>
      </c>
      <c r="AH398" s="2" t="s">
        <v>3708</v>
      </c>
      <c r="AI398" s="2" t="s">
        <v>1283</v>
      </c>
      <c r="AJ398" s="2"/>
      <c r="AK398" s="2"/>
      <c r="AL398" s="2"/>
      <c r="AM398" s="2"/>
    </row>
    <row r="399" spans="1:39" s="43" customFormat="1" ht="12.75" outlineLevel="1">
      <c r="A399" s="5"/>
      <c r="B399" s="27" t="s">
        <v>3226</v>
      </c>
      <c r="C399" s="2" t="s">
        <v>1755</v>
      </c>
      <c r="D399" s="2"/>
      <c r="E399" s="30" t="s">
        <v>3655</v>
      </c>
      <c r="F399" s="5" t="s">
        <v>1284</v>
      </c>
      <c r="G399" s="33" t="s">
        <v>31</v>
      </c>
      <c r="H399" s="28"/>
      <c r="I399" s="2"/>
      <c r="J399" s="5" t="s">
        <v>3245</v>
      </c>
      <c r="K399" s="3">
        <v>36948</v>
      </c>
      <c r="L399" s="3">
        <v>36892</v>
      </c>
      <c r="M399" s="5">
        <v>48</v>
      </c>
      <c r="N399" s="3">
        <v>38352</v>
      </c>
      <c r="O399" s="2" t="s">
        <v>3708</v>
      </c>
      <c r="P399" s="2" t="s">
        <v>3708</v>
      </c>
      <c r="Q399" s="2" t="s">
        <v>3708</v>
      </c>
      <c r="R399" s="2" t="s">
        <v>3708</v>
      </c>
      <c r="S399" s="2" t="s">
        <v>2547</v>
      </c>
      <c r="T399" s="2" t="s">
        <v>3708</v>
      </c>
      <c r="U399" s="29">
        <f>IF(R399&lt;250,DATE(YEAR(N399),MONTH(N399)+(R399),DAY(N399)),IF(R399="Nvt",DATE(YEAR(N399),MONTH(N399),DAY(N399)),"?"))</f>
        <v>38352</v>
      </c>
      <c r="V399" s="1" t="s">
        <v>2548</v>
      </c>
      <c r="W399" s="1" t="s">
        <v>2013</v>
      </c>
      <c r="X399" s="2" t="s">
        <v>2547</v>
      </c>
      <c r="Y399" s="1" t="s">
        <v>2553</v>
      </c>
      <c r="Z399" s="4" t="s">
        <v>2547</v>
      </c>
      <c r="AA399" s="2" t="s">
        <v>2550</v>
      </c>
      <c r="AB399" s="2" t="s">
        <v>2117</v>
      </c>
      <c r="AC399" s="2" t="s">
        <v>2547</v>
      </c>
      <c r="AD399" s="5" t="s">
        <v>1344</v>
      </c>
      <c r="AE399" s="2" t="s">
        <v>3279</v>
      </c>
      <c r="AF399" s="2"/>
      <c r="AG399" s="1" t="s">
        <v>3245</v>
      </c>
      <c r="AH399" s="2" t="s">
        <v>3708</v>
      </c>
      <c r="AI399" s="2" t="s">
        <v>1285</v>
      </c>
      <c r="AJ399" s="2"/>
      <c r="AK399" s="2"/>
      <c r="AL399" s="2"/>
      <c r="AM399" s="2"/>
    </row>
    <row r="400" spans="1:39" s="51" customFormat="1" ht="12.75" outlineLevel="1">
      <c r="A400" s="5"/>
      <c r="B400" s="27" t="s">
        <v>3227</v>
      </c>
      <c r="C400" s="2" t="s">
        <v>1756</v>
      </c>
      <c r="D400" s="2"/>
      <c r="E400" s="30" t="s">
        <v>3656</v>
      </c>
      <c r="F400" s="5" t="s">
        <v>1286</v>
      </c>
      <c r="G400" s="33" t="s">
        <v>31</v>
      </c>
      <c r="H400" s="28"/>
      <c r="I400" s="2"/>
      <c r="J400" s="5" t="s">
        <v>3245</v>
      </c>
      <c r="K400" s="3">
        <v>36948</v>
      </c>
      <c r="L400" s="3">
        <v>36892</v>
      </c>
      <c r="M400" s="5">
        <v>48</v>
      </c>
      <c r="N400" s="3">
        <v>38352</v>
      </c>
      <c r="O400" s="2" t="s">
        <v>3708</v>
      </c>
      <c r="P400" s="2" t="s">
        <v>3708</v>
      </c>
      <c r="Q400" s="2" t="s">
        <v>3708</v>
      </c>
      <c r="R400" s="2" t="s">
        <v>3708</v>
      </c>
      <c r="S400" s="2" t="s">
        <v>2547</v>
      </c>
      <c r="T400" s="2" t="s">
        <v>3708</v>
      </c>
      <c r="U400" s="29">
        <f>IF(R400&lt;250,DATE(YEAR(N400),MONTH(N400)+(R400),DAY(N400)),IF(R400="Nvt",DATE(YEAR(N400),MONTH(N400),DAY(N400)),"?"))</f>
        <v>38352</v>
      </c>
      <c r="V400" s="1" t="s">
        <v>2548</v>
      </c>
      <c r="W400" s="1" t="s">
        <v>2013</v>
      </c>
      <c r="X400" s="2" t="s">
        <v>2547</v>
      </c>
      <c r="Y400" s="1" t="s">
        <v>2553</v>
      </c>
      <c r="Z400" s="4" t="s">
        <v>2547</v>
      </c>
      <c r="AA400" s="2" t="s">
        <v>2550</v>
      </c>
      <c r="AB400" s="2" t="s">
        <v>2118</v>
      </c>
      <c r="AC400" s="2" t="s">
        <v>2547</v>
      </c>
      <c r="AD400" s="5" t="s">
        <v>3374</v>
      </c>
      <c r="AE400" s="2" t="s">
        <v>3279</v>
      </c>
      <c r="AF400" s="2"/>
      <c r="AG400" s="1" t="s">
        <v>3245</v>
      </c>
      <c r="AH400" s="2" t="s">
        <v>3708</v>
      </c>
      <c r="AI400" s="2" t="s">
        <v>1287</v>
      </c>
      <c r="AJ400" s="2"/>
      <c r="AK400" s="2"/>
      <c r="AL400" s="2"/>
      <c r="AM400" s="2"/>
    </row>
    <row r="401" spans="1:39" s="43" customFormat="1" ht="12.75" outlineLevel="1">
      <c r="A401" s="5" t="s">
        <v>899</v>
      </c>
      <c r="B401" s="27" t="s">
        <v>3228</v>
      </c>
      <c r="C401" s="2" t="s">
        <v>1972</v>
      </c>
      <c r="D401" s="2"/>
      <c r="E401" s="22"/>
      <c r="F401" s="2" t="s">
        <v>2547</v>
      </c>
      <c r="G401" s="33" t="s">
        <v>25</v>
      </c>
      <c r="H401" s="28"/>
      <c r="I401" s="2"/>
      <c r="J401" s="5" t="s">
        <v>1776</v>
      </c>
      <c r="K401" s="3">
        <v>37648</v>
      </c>
      <c r="L401" s="3">
        <v>37681</v>
      </c>
      <c r="M401" s="5" t="s">
        <v>1022</v>
      </c>
      <c r="N401" s="2" t="s">
        <v>1022</v>
      </c>
      <c r="O401" s="2">
        <v>6</v>
      </c>
      <c r="P401" s="29" t="s">
        <v>2547</v>
      </c>
      <c r="Q401" s="2" t="s">
        <v>3708</v>
      </c>
      <c r="R401" s="2" t="s">
        <v>3708</v>
      </c>
      <c r="S401" s="2" t="s">
        <v>2547</v>
      </c>
      <c r="T401" s="29" t="s">
        <v>2547</v>
      </c>
      <c r="U401" s="29" t="s">
        <v>1022</v>
      </c>
      <c r="V401" s="5" t="s">
        <v>892</v>
      </c>
      <c r="W401" s="1" t="s">
        <v>2013</v>
      </c>
      <c r="X401" s="2" t="s">
        <v>3548</v>
      </c>
      <c r="Y401" s="1" t="s">
        <v>2553</v>
      </c>
      <c r="Z401" s="4">
        <v>909.23</v>
      </c>
      <c r="AA401" s="2" t="s">
        <v>3073</v>
      </c>
      <c r="AB401" s="2" t="s">
        <v>1627</v>
      </c>
      <c r="AC401" s="2" t="s">
        <v>3074</v>
      </c>
      <c r="AD401" s="1" t="s">
        <v>3376</v>
      </c>
      <c r="AE401" s="4" t="s">
        <v>3279</v>
      </c>
      <c r="AF401" s="2" t="s">
        <v>2985</v>
      </c>
      <c r="AG401" s="1" t="s">
        <v>1662</v>
      </c>
      <c r="AH401" s="2" t="s">
        <v>3708</v>
      </c>
      <c r="AI401" s="2" t="s">
        <v>2547</v>
      </c>
      <c r="AJ401" s="2"/>
      <c r="AK401" s="2"/>
      <c r="AL401" s="2"/>
      <c r="AM401" s="2"/>
    </row>
    <row r="402" spans="1:39" s="43" customFormat="1" ht="12.75" outlineLevel="1">
      <c r="A402" s="5" t="s">
        <v>899</v>
      </c>
      <c r="B402" s="27" t="s">
        <v>3229</v>
      </c>
      <c r="C402" s="14" t="s">
        <v>3017</v>
      </c>
      <c r="D402" s="14"/>
      <c r="E402" s="21"/>
      <c r="F402" s="14" t="s">
        <v>2547</v>
      </c>
      <c r="G402" s="33" t="s">
        <v>25</v>
      </c>
      <c r="H402" s="28"/>
      <c r="I402" s="14"/>
      <c r="J402" s="14" t="s">
        <v>1776</v>
      </c>
      <c r="K402" s="31">
        <v>39728</v>
      </c>
      <c r="L402" s="31">
        <v>39600</v>
      </c>
      <c r="M402" s="17">
        <v>24</v>
      </c>
      <c r="N402" s="31">
        <v>40330</v>
      </c>
      <c r="O402" s="14">
        <v>1</v>
      </c>
      <c r="P402" s="14" t="s">
        <v>2547</v>
      </c>
      <c r="Q402" s="14" t="s">
        <v>2547</v>
      </c>
      <c r="R402" s="14" t="s">
        <v>2547</v>
      </c>
      <c r="S402" s="14" t="s">
        <v>2547</v>
      </c>
      <c r="T402" s="14" t="s">
        <v>2547</v>
      </c>
      <c r="U402" s="14" t="s">
        <v>2547</v>
      </c>
      <c r="V402" s="1" t="s">
        <v>2548</v>
      </c>
      <c r="W402" s="1" t="s">
        <v>2013</v>
      </c>
      <c r="X402" s="2" t="s">
        <v>3548</v>
      </c>
      <c r="Y402" s="14" t="s">
        <v>387</v>
      </c>
      <c r="Z402" s="18">
        <v>1350</v>
      </c>
      <c r="AA402" s="14" t="s">
        <v>3073</v>
      </c>
      <c r="AB402" s="14" t="s">
        <v>1626</v>
      </c>
      <c r="AC402" s="14" t="s">
        <v>2547</v>
      </c>
      <c r="AD402" s="14" t="s">
        <v>2137</v>
      </c>
      <c r="AE402" s="2" t="s">
        <v>3279</v>
      </c>
      <c r="AF402" s="14"/>
      <c r="AG402" s="14" t="s">
        <v>3914</v>
      </c>
      <c r="AH402" s="14" t="s">
        <v>3708</v>
      </c>
      <c r="AI402" s="14" t="s">
        <v>2547</v>
      </c>
      <c r="AJ402" s="14"/>
      <c r="AK402" s="14"/>
      <c r="AL402" s="14"/>
      <c r="AM402" s="14"/>
    </row>
    <row r="403" spans="1:39" s="43" customFormat="1" ht="12.75">
      <c r="A403" s="13" t="s">
        <v>93</v>
      </c>
      <c r="B403" s="27"/>
      <c r="C403" s="14"/>
      <c r="D403" s="14"/>
      <c r="E403" s="21"/>
      <c r="F403" s="14"/>
      <c r="G403" s="33"/>
      <c r="H403" s="28"/>
      <c r="I403" s="14"/>
      <c r="J403" s="13"/>
      <c r="K403" s="31"/>
      <c r="L403" s="31"/>
      <c r="M403" s="17"/>
      <c r="N403" s="31"/>
      <c r="O403" s="14"/>
      <c r="P403" s="14"/>
      <c r="Q403" s="14"/>
      <c r="R403" s="14"/>
      <c r="S403" s="14"/>
      <c r="T403" s="14"/>
      <c r="U403" s="14"/>
      <c r="V403" s="1"/>
      <c r="W403" s="1"/>
      <c r="X403" s="2"/>
      <c r="Y403" s="14"/>
      <c r="Z403" s="18"/>
      <c r="AA403" s="14"/>
      <c r="AB403" s="14"/>
      <c r="AC403" s="14"/>
      <c r="AD403" s="14"/>
      <c r="AE403" s="2"/>
      <c r="AF403" s="14"/>
      <c r="AG403" s="14"/>
      <c r="AH403" s="14"/>
      <c r="AI403" s="14"/>
      <c r="AJ403" s="14"/>
      <c r="AK403" s="14"/>
      <c r="AL403" s="14"/>
      <c r="AM403" s="14"/>
    </row>
    <row r="404" spans="1:39" s="43" customFormat="1" ht="12.75" outlineLevel="1">
      <c r="A404" s="5"/>
      <c r="B404" s="27" t="s">
        <v>3230</v>
      </c>
      <c r="C404" s="2" t="s">
        <v>1761</v>
      </c>
      <c r="D404" s="2"/>
      <c r="E404" s="30">
        <v>301456</v>
      </c>
      <c r="F404" s="5" t="s">
        <v>340</v>
      </c>
      <c r="G404" s="33" t="s">
        <v>31</v>
      </c>
      <c r="H404" s="28"/>
      <c r="I404" s="2"/>
      <c r="J404" s="5" t="s">
        <v>3245</v>
      </c>
      <c r="K404" s="3">
        <v>36981</v>
      </c>
      <c r="L404" s="3">
        <v>36892</v>
      </c>
      <c r="M404" s="5">
        <v>48</v>
      </c>
      <c r="N404" s="3">
        <v>38352</v>
      </c>
      <c r="O404" s="2" t="s">
        <v>3708</v>
      </c>
      <c r="P404" s="2" t="s">
        <v>3708</v>
      </c>
      <c r="Q404" s="2" t="s">
        <v>3708</v>
      </c>
      <c r="R404" s="2" t="s">
        <v>3708</v>
      </c>
      <c r="S404" s="2" t="s">
        <v>2547</v>
      </c>
      <c r="T404" s="2" t="s">
        <v>3708</v>
      </c>
      <c r="U404" s="29">
        <f>IF(R404&lt;250,DATE(YEAR(N404),MONTH(N404)+(R404),DAY(N404)),IF(R404="Nvt",DATE(YEAR(N404),MONTH(N404),DAY(N404)),"?"))</f>
        <v>38352</v>
      </c>
      <c r="V404" s="1" t="s">
        <v>2548</v>
      </c>
      <c r="W404" s="5" t="s">
        <v>2094</v>
      </c>
      <c r="X404" s="2" t="s">
        <v>2547</v>
      </c>
      <c r="Y404" s="1" t="s">
        <v>2553</v>
      </c>
      <c r="Z404" s="4" t="s">
        <v>2547</v>
      </c>
      <c r="AA404" s="2" t="s">
        <v>2550</v>
      </c>
      <c r="AB404" s="2" t="s">
        <v>200</v>
      </c>
      <c r="AC404" s="2" t="s">
        <v>2547</v>
      </c>
      <c r="AD404" s="5" t="s">
        <v>3375</v>
      </c>
      <c r="AE404" s="2" t="s">
        <v>2547</v>
      </c>
      <c r="AF404" s="2"/>
      <c r="AG404" s="1" t="s">
        <v>3245</v>
      </c>
      <c r="AH404" s="2" t="s">
        <v>3708</v>
      </c>
      <c r="AI404" s="2" t="s">
        <v>2547</v>
      </c>
      <c r="AJ404" s="2"/>
      <c r="AK404" s="2"/>
      <c r="AL404" s="2"/>
      <c r="AM404" s="2"/>
    </row>
    <row r="405" spans="1:39" s="43" customFormat="1" ht="12.75" outlineLevel="1">
      <c r="A405" s="5"/>
      <c r="B405" s="27" t="s">
        <v>3231</v>
      </c>
      <c r="C405" s="2" t="s">
        <v>1762</v>
      </c>
      <c r="D405" s="2"/>
      <c r="E405" s="30">
        <v>111</v>
      </c>
      <c r="F405" s="5" t="s">
        <v>201</v>
      </c>
      <c r="G405" s="33" t="s">
        <v>31</v>
      </c>
      <c r="H405" s="28"/>
      <c r="I405" s="2"/>
      <c r="J405" s="5" t="s">
        <v>3245</v>
      </c>
      <c r="K405" s="3">
        <v>36981</v>
      </c>
      <c r="L405" s="3">
        <v>36892</v>
      </c>
      <c r="M405" s="5">
        <v>48</v>
      </c>
      <c r="N405" s="3">
        <v>38352</v>
      </c>
      <c r="O405" s="2" t="s">
        <v>3708</v>
      </c>
      <c r="P405" s="2" t="s">
        <v>3708</v>
      </c>
      <c r="Q405" s="2" t="s">
        <v>3708</v>
      </c>
      <c r="R405" s="2" t="s">
        <v>3708</v>
      </c>
      <c r="S405" s="2" t="s">
        <v>2547</v>
      </c>
      <c r="T405" s="2" t="s">
        <v>3708</v>
      </c>
      <c r="U405" s="29">
        <f>IF(R405&lt;250,DATE(YEAR(N405),MONTH(N405)+(R405),DAY(N405)),IF(R405="Nvt",DATE(YEAR(N405),MONTH(N405),DAY(N405)),"?"))</f>
        <v>38352</v>
      </c>
      <c r="V405" s="1" t="s">
        <v>2548</v>
      </c>
      <c r="W405" s="5" t="s">
        <v>2094</v>
      </c>
      <c r="X405" s="2" t="s">
        <v>2547</v>
      </c>
      <c r="Y405" s="1" t="s">
        <v>2553</v>
      </c>
      <c r="Z405" s="4" t="s">
        <v>2547</v>
      </c>
      <c r="AA405" s="2" t="s">
        <v>2550</v>
      </c>
      <c r="AB405" s="2" t="s">
        <v>891</v>
      </c>
      <c r="AC405" s="2" t="s">
        <v>2547</v>
      </c>
      <c r="AD405" s="5" t="s">
        <v>2199</v>
      </c>
      <c r="AE405" s="2" t="s">
        <v>2547</v>
      </c>
      <c r="AF405" s="2"/>
      <c r="AG405" s="1" t="s">
        <v>3245</v>
      </c>
      <c r="AH405" s="2" t="s">
        <v>3708</v>
      </c>
      <c r="AI405" s="2" t="s">
        <v>2547</v>
      </c>
      <c r="AJ405" s="2"/>
      <c r="AK405" s="2"/>
      <c r="AL405" s="2"/>
      <c r="AM405" s="2"/>
    </row>
    <row r="406" spans="1:39" s="43" customFormat="1" ht="12.75" outlineLevel="1">
      <c r="A406" s="5" t="s">
        <v>898</v>
      </c>
      <c r="B406" s="27" t="s">
        <v>3232</v>
      </c>
      <c r="C406" s="2" t="s">
        <v>605</v>
      </c>
      <c r="D406" s="2">
        <f>COUNTIF(C:C,C406)</f>
        <v>1</v>
      </c>
      <c r="E406" s="30">
        <v>29098</v>
      </c>
      <c r="F406" s="5" t="s">
        <v>2848</v>
      </c>
      <c r="G406" s="28" t="s">
        <v>113</v>
      </c>
      <c r="H406" s="28"/>
      <c r="I406" s="2"/>
      <c r="J406" s="5" t="s">
        <v>1795</v>
      </c>
      <c r="K406" s="3">
        <v>38924</v>
      </c>
      <c r="L406" s="3">
        <v>38919</v>
      </c>
      <c r="M406" s="5" t="s">
        <v>1022</v>
      </c>
      <c r="N406" s="5" t="s">
        <v>1022</v>
      </c>
      <c r="O406" s="2" t="s">
        <v>3708</v>
      </c>
      <c r="P406" s="29" t="s">
        <v>2547</v>
      </c>
      <c r="Q406" s="2" t="s">
        <v>3708</v>
      </c>
      <c r="R406" s="2" t="s">
        <v>3708</v>
      </c>
      <c r="S406" s="2" t="s">
        <v>2547</v>
      </c>
      <c r="T406" s="29" t="s">
        <v>2547</v>
      </c>
      <c r="U406" s="29" t="s">
        <v>1022</v>
      </c>
      <c r="V406" s="1" t="s">
        <v>2548</v>
      </c>
      <c r="W406" s="5" t="s">
        <v>1241</v>
      </c>
      <c r="X406" s="2" t="s">
        <v>2547</v>
      </c>
      <c r="Y406" s="1" t="s">
        <v>2553</v>
      </c>
      <c r="Z406" s="4">
        <v>105</v>
      </c>
      <c r="AA406" s="2" t="s">
        <v>2550</v>
      </c>
      <c r="AB406" s="2" t="s">
        <v>1242</v>
      </c>
      <c r="AC406" s="2" t="s">
        <v>2547</v>
      </c>
      <c r="AD406" s="2" t="s">
        <v>2199</v>
      </c>
      <c r="AE406" s="2" t="s">
        <v>2547</v>
      </c>
      <c r="AF406" s="2"/>
      <c r="AG406" s="1" t="s">
        <v>1391</v>
      </c>
      <c r="AH406" s="2" t="s">
        <v>2547</v>
      </c>
      <c r="AI406" s="2" t="s">
        <v>1243</v>
      </c>
      <c r="AJ406" s="2"/>
      <c r="AK406" s="2"/>
      <c r="AL406" s="2"/>
      <c r="AM406" s="2"/>
    </row>
    <row r="407" spans="1:39" s="43" customFormat="1" ht="12.75">
      <c r="A407" s="15" t="s">
        <v>94</v>
      </c>
      <c r="B407" s="27"/>
      <c r="C407" s="2"/>
      <c r="D407" s="2"/>
      <c r="E407" s="30"/>
      <c r="F407" s="5"/>
      <c r="G407" s="28"/>
      <c r="H407" s="28"/>
      <c r="I407" s="2"/>
      <c r="J407" s="15"/>
      <c r="K407" s="3"/>
      <c r="L407" s="3"/>
      <c r="M407" s="5"/>
      <c r="N407" s="5"/>
      <c r="O407" s="2"/>
      <c r="P407" s="29"/>
      <c r="Q407" s="2"/>
      <c r="R407" s="2"/>
      <c r="S407" s="2"/>
      <c r="T407" s="29"/>
      <c r="U407" s="29"/>
      <c r="V407" s="1"/>
      <c r="W407" s="5"/>
      <c r="X407" s="2"/>
      <c r="Y407" s="1"/>
      <c r="Z407" s="4"/>
      <c r="AA407" s="2"/>
      <c r="AB407" s="2"/>
      <c r="AC407" s="2"/>
      <c r="AD407" s="2"/>
      <c r="AE407" s="2"/>
      <c r="AF407" s="2"/>
      <c r="AG407" s="1"/>
      <c r="AH407" s="2"/>
      <c r="AI407" s="2"/>
      <c r="AJ407" s="2"/>
      <c r="AK407" s="2"/>
      <c r="AL407" s="2"/>
      <c r="AM407" s="2"/>
    </row>
    <row r="408" spans="1:39" s="43" customFormat="1" ht="12.75" outlineLevel="1">
      <c r="A408" s="5" t="s">
        <v>899</v>
      </c>
      <c r="B408" s="27" t="s">
        <v>3233</v>
      </c>
      <c r="C408" s="2" t="s">
        <v>3106</v>
      </c>
      <c r="D408" s="2"/>
      <c r="E408" s="22" t="s">
        <v>3657</v>
      </c>
      <c r="F408" s="2" t="s">
        <v>1420</v>
      </c>
      <c r="G408" s="33" t="s">
        <v>25</v>
      </c>
      <c r="H408" s="28"/>
      <c r="I408" s="2"/>
      <c r="J408" s="5" t="s">
        <v>1776</v>
      </c>
      <c r="K408" s="3">
        <v>38975</v>
      </c>
      <c r="L408" s="3">
        <v>38808</v>
      </c>
      <c r="M408" s="5" t="s">
        <v>2547</v>
      </c>
      <c r="N408" s="2" t="s">
        <v>2547</v>
      </c>
      <c r="O408" s="2" t="s">
        <v>2547</v>
      </c>
      <c r="P408" s="29" t="str">
        <f>IF(OR(N408="?",(O408="?")),"?",DATE(YEAR(N408),MONTH(N408)-(O408),DAY(N408)))</f>
        <v>?</v>
      </c>
      <c r="Q408" s="2" t="s">
        <v>2547</v>
      </c>
      <c r="R408" s="2" t="s">
        <v>2547</v>
      </c>
      <c r="S408" s="2" t="s">
        <v>2547</v>
      </c>
      <c r="T408" s="29" t="str">
        <f>IF(OR(O408="?",(U408="?")),"?",DATE(YEAR(U408),MONTH(U408)-(O408),DAY(U408)))</f>
        <v>?</v>
      </c>
      <c r="U408" s="29" t="str">
        <f>IF(R408&lt;250,DATE(YEAR(N408),MONTH(N408)+(R408),DAY(N408)),IF(R408="Nvt",DATE(YEAR(N408),MONTH(N408),DAY(N408)),"?"))</f>
        <v>?</v>
      </c>
      <c r="V408" s="58" t="s">
        <v>3105</v>
      </c>
      <c r="W408" s="5" t="s">
        <v>2654</v>
      </c>
      <c r="X408" s="2" t="s">
        <v>2655</v>
      </c>
      <c r="Y408" s="1" t="s">
        <v>1384</v>
      </c>
      <c r="Z408" s="4">
        <v>1440</v>
      </c>
      <c r="AA408" s="2" t="s">
        <v>2550</v>
      </c>
      <c r="AB408" s="2" t="s">
        <v>2656</v>
      </c>
      <c r="AC408" s="2" t="s">
        <v>2547</v>
      </c>
      <c r="AD408" s="5" t="s">
        <v>2199</v>
      </c>
      <c r="AE408" s="2" t="s">
        <v>193</v>
      </c>
      <c r="AF408" s="2"/>
      <c r="AG408" s="1" t="s">
        <v>3768</v>
      </c>
      <c r="AH408" s="2" t="s">
        <v>3708</v>
      </c>
      <c r="AI408" s="2" t="s">
        <v>2547</v>
      </c>
      <c r="AJ408" s="2"/>
      <c r="AK408" s="2"/>
      <c r="AL408" s="2"/>
      <c r="AM408" s="2"/>
    </row>
    <row r="409" spans="1:39" s="43" customFormat="1" ht="12.75" outlineLevel="1">
      <c r="A409" s="5" t="s">
        <v>899</v>
      </c>
      <c r="B409" s="27" t="s">
        <v>3234</v>
      </c>
      <c r="C409" s="2" t="s">
        <v>3107</v>
      </c>
      <c r="D409" s="2"/>
      <c r="E409" s="22"/>
      <c r="F409" s="2" t="s">
        <v>2547</v>
      </c>
      <c r="G409" s="33" t="s">
        <v>25</v>
      </c>
      <c r="H409" s="28"/>
      <c r="I409" s="2"/>
      <c r="J409" s="5" t="s">
        <v>1776</v>
      </c>
      <c r="K409" s="3">
        <v>38777</v>
      </c>
      <c r="L409" s="3">
        <v>38808</v>
      </c>
      <c r="M409" s="5">
        <v>60</v>
      </c>
      <c r="N409" s="3">
        <v>40238</v>
      </c>
      <c r="O409" s="1">
        <v>6</v>
      </c>
      <c r="P409" s="29">
        <f>IF(OR(N409="?",(O409="?")),"?",DATE(YEAR(N409),MONTH(N409)-(O409),DAY(N409)))</f>
        <v>40057</v>
      </c>
      <c r="Q409" s="2" t="s">
        <v>785</v>
      </c>
      <c r="R409" s="2">
        <v>0</v>
      </c>
      <c r="S409" s="2">
        <v>0</v>
      </c>
      <c r="T409" s="29">
        <f>IF(OR(O409="?",(U409="?")),"?",DATE(YEAR(U409),MONTH(U409)-(O409),DAY(U409)))</f>
        <v>40057</v>
      </c>
      <c r="U409" s="29">
        <f>IF(R409&lt;250,DATE(YEAR(N409),MONTH(N409)+(R409),DAY(N409)),IF(R409="Nvt",DATE(YEAR(N409),MONTH(N409),DAY(N409)),"?"))</f>
        <v>40238</v>
      </c>
      <c r="V409" s="58" t="s">
        <v>3105</v>
      </c>
      <c r="W409" s="5" t="s">
        <v>2654</v>
      </c>
      <c r="X409" s="2" t="s">
        <v>194</v>
      </c>
      <c r="Y409" s="1" t="s">
        <v>1385</v>
      </c>
      <c r="Z409" s="4">
        <f>42560/4</f>
        <v>10640</v>
      </c>
      <c r="AA409" s="2" t="s">
        <v>3073</v>
      </c>
      <c r="AB409" s="2" t="s">
        <v>831</v>
      </c>
      <c r="AC409" s="2" t="s">
        <v>832</v>
      </c>
      <c r="AD409" s="5" t="s">
        <v>2199</v>
      </c>
      <c r="AE409" s="2" t="s">
        <v>193</v>
      </c>
      <c r="AF409" s="2" t="s">
        <v>2985</v>
      </c>
      <c r="AG409" s="1" t="s">
        <v>1519</v>
      </c>
      <c r="AH409" s="2" t="s">
        <v>3708</v>
      </c>
      <c r="AI409" s="2" t="s">
        <v>2547</v>
      </c>
      <c r="AJ409" s="2"/>
      <c r="AK409" s="2"/>
      <c r="AL409" s="2"/>
      <c r="AM409" s="2"/>
    </row>
    <row r="410" spans="1:39" s="43" customFormat="1" ht="12.75" outlineLevel="1">
      <c r="A410" s="5"/>
      <c r="B410" s="27" t="s">
        <v>3235</v>
      </c>
      <c r="C410" s="2" t="s">
        <v>2889</v>
      </c>
      <c r="D410" s="2"/>
      <c r="E410" s="30">
        <v>827</v>
      </c>
      <c r="F410" s="5" t="s">
        <v>1302</v>
      </c>
      <c r="G410" s="33" t="s">
        <v>25</v>
      </c>
      <c r="H410" s="28"/>
      <c r="I410" s="2"/>
      <c r="J410" s="5" t="s">
        <v>1225</v>
      </c>
      <c r="K410" s="3">
        <v>38280</v>
      </c>
      <c r="L410" s="3">
        <v>38280</v>
      </c>
      <c r="M410" s="28" t="s">
        <v>1022</v>
      </c>
      <c r="N410" s="28" t="s">
        <v>1022</v>
      </c>
      <c r="O410" s="2" t="s">
        <v>3708</v>
      </c>
      <c r="P410" s="29" t="s">
        <v>3708</v>
      </c>
      <c r="Q410" s="2" t="s">
        <v>3708</v>
      </c>
      <c r="R410" s="2" t="s">
        <v>3708</v>
      </c>
      <c r="S410" s="2" t="s">
        <v>2547</v>
      </c>
      <c r="T410" s="29" t="s">
        <v>3708</v>
      </c>
      <c r="U410" s="29" t="s">
        <v>1022</v>
      </c>
      <c r="V410" s="1" t="s">
        <v>2548</v>
      </c>
      <c r="W410" s="5" t="s">
        <v>2654</v>
      </c>
      <c r="X410" s="2" t="s">
        <v>1823</v>
      </c>
      <c r="Y410" s="1" t="s">
        <v>1798</v>
      </c>
      <c r="Z410" s="4" t="s">
        <v>2547</v>
      </c>
      <c r="AA410" s="2" t="s">
        <v>2550</v>
      </c>
      <c r="AB410" s="2" t="s">
        <v>98</v>
      </c>
      <c r="AC410" s="2" t="s">
        <v>99</v>
      </c>
      <c r="AD410" s="5" t="s">
        <v>2199</v>
      </c>
      <c r="AE410" s="2" t="s">
        <v>193</v>
      </c>
      <c r="AF410" s="2"/>
      <c r="AG410" s="1" t="s">
        <v>1373</v>
      </c>
      <c r="AH410" s="2" t="s">
        <v>3708</v>
      </c>
      <c r="AI410" s="2" t="s">
        <v>2547</v>
      </c>
      <c r="AJ410" s="2"/>
      <c r="AK410" s="2"/>
      <c r="AL410" s="2"/>
      <c r="AM410" s="2"/>
    </row>
    <row r="411" spans="1:39" s="43" customFormat="1" ht="12.75" outlineLevel="1">
      <c r="A411" s="5"/>
      <c r="B411" s="27" t="s">
        <v>3236</v>
      </c>
      <c r="C411" s="2" t="s">
        <v>546</v>
      </c>
      <c r="D411" s="2"/>
      <c r="E411" s="30" t="s">
        <v>3658</v>
      </c>
      <c r="F411" s="5" t="s">
        <v>2025</v>
      </c>
      <c r="G411" s="2" t="s">
        <v>112</v>
      </c>
      <c r="H411" s="28"/>
      <c r="I411" s="2"/>
      <c r="J411" s="5" t="s">
        <v>2552</v>
      </c>
      <c r="K411" s="3">
        <v>38748</v>
      </c>
      <c r="L411" s="3">
        <v>38748</v>
      </c>
      <c r="M411" s="28" t="s">
        <v>2547</v>
      </c>
      <c r="N411" s="2" t="s">
        <v>2547</v>
      </c>
      <c r="O411" s="2" t="s">
        <v>2547</v>
      </c>
      <c r="P411" s="29" t="str">
        <f>IF(OR(N411="?",(O411="?")),"?",DATE(YEAR(N411),MONTH(N411)-(O411),DAY(N411)))</f>
        <v>?</v>
      </c>
      <c r="Q411" s="2" t="s">
        <v>2547</v>
      </c>
      <c r="R411" s="2" t="s">
        <v>2547</v>
      </c>
      <c r="S411" s="2" t="s">
        <v>2547</v>
      </c>
      <c r="T411" s="29" t="str">
        <f>IF(OR(O411="?",(U411="?")),"?",DATE(YEAR(U411),MONTH(U411)-(O411),DAY(U411)))</f>
        <v>?</v>
      </c>
      <c r="U411" s="29" t="str">
        <f>IF(R411&lt;250,DATE(YEAR(N411),MONTH(N411)+(R411),DAY(N411)),IF(R411="Nvt",DATE(YEAR(N411),MONTH(N411),DAY(N411)),"?"))</f>
        <v>?</v>
      </c>
      <c r="V411" s="1" t="s">
        <v>2548</v>
      </c>
      <c r="W411" s="5" t="s">
        <v>2654</v>
      </c>
      <c r="X411" s="2" t="s">
        <v>2026</v>
      </c>
      <c r="Y411" s="1" t="s">
        <v>2537</v>
      </c>
      <c r="Z411" s="4" t="s">
        <v>2547</v>
      </c>
      <c r="AA411" s="2" t="s">
        <v>2550</v>
      </c>
      <c r="AB411" s="2" t="s">
        <v>2547</v>
      </c>
      <c r="AC411" s="2" t="s">
        <v>2547</v>
      </c>
      <c r="AD411" s="5" t="s">
        <v>2199</v>
      </c>
      <c r="AE411" s="2" t="s">
        <v>193</v>
      </c>
      <c r="AF411" s="2"/>
      <c r="AG411" s="1" t="s">
        <v>3780</v>
      </c>
      <c r="AH411" s="2" t="s">
        <v>3708</v>
      </c>
      <c r="AI411" s="2" t="s">
        <v>2547</v>
      </c>
      <c r="AJ411" s="2"/>
      <c r="AK411" s="2"/>
      <c r="AL411" s="2"/>
      <c r="AM411" s="2"/>
    </row>
    <row r="412" spans="1:39" s="43" customFormat="1" ht="12.75">
      <c r="A412" s="5" t="s">
        <v>899</v>
      </c>
      <c r="B412" s="27" t="s">
        <v>3237</v>
      </c>
      <c r="C412" s="2" t="s">
        <v>472</v>
      </c>
      <c r="D412" s="2"/>
      <c r="E412" s="22"/>
      <c r="F412" s="2" t="s">
        <v>2547</v>
      </c>
      <c r="G412" s="33" t="s">
        <v>25</v>
      </c>
      <c r="H412" s="33"/>
      <c r="I412" s="2"/>
      <c r="J412" s="5" t="s">
        <v>1776</v>
      </c>
      <c r="K412" s="3">
        <v>37561</v>
      </c>
      <c r="L412" s="3">
        <v>37438</v>
      </c>
      <c r="M412" s="5">
        <v>24</v>
      </c>
      <c r="N412" s="3">
        <v>39263</v>
      </c>
      <c r="O412" s="2">
        <v>3</v>
      </c>
      <c r="P412" s="29">
        <f>IF(OR(N412="?",(O412="?")),"?",DATE(YEAR(N412),MONTH(N412)-(O412),DAY(N412)))</f>
        <v>39171</v>
      </c>
      <c r="Q412" s="2" t="s">
        <v>2985</v>
      </c>
      <c r="R412" s="2">
        <v>60</v>
      </c>
      <c r="S412" s="2" t="s">
        <v>2547</v>
      </c>
      <c r="T412" s="29">
        <f>IF(OR(O412="?",(U412="?")),"?",DATE(YEAR(U412),MONTH(U412)-(O412),DAY(U412)))</f>
        <v>40998</v>
      </c>
      <c r="U412" s="29">
        <f>IF(R412&lt;250,DATE(YEAR(N412),MONTH(N412)+(R412),DAY(N412)),IF(R412="Nvt",DATE(YEAR(N412),MONTH(N412),DAY(N412)),"?"))</f>
        <v>41090</v>
      </c>
      <c r="V412" s="1" t="s">
        <v>2548</v>
      </c>
      <c r="W412" s="5" t="s">
        <v>2589</v>
      </c>
      <c r="X412" s="2" t="s">
        <v>627</v>
      </c>
      <c r="Y412" s="1" t="s">
        <v>1779</v>
      </c>
      <c r="Z412" s="4">
        <v>844.85</v>
      </c>
      <c r="AA412" s="2" t="s">
        <v>3403</v>
      </c>
      <c r="AB412" s="2" t="s">
        <v>1476</v>
      </c>
      <c r="AC412" s="2" t="s">
        <v>2547</v>
      </c>
      <c r="AD412" s="1" t="s">
        <v>3378</v>
      </c>
      <c r="AE412" s="2" t="s">
        <v>628</v>
      </c>
      <c r="AF412" s="2" t="s">
        <v>2985</v>
      </c>
      <c r="AG412" s="1" t="s">
        <v>3293</v>
      </c>
      <c r="AH412" s="2" t="s">
        <v>3708</v>
      </c>
      <c r="AI412" s="2" t="s">
        <v>2547</v>
      </c>
      <c r="AJ412" s="2"/>
      <c r="AK412" s="2"/>
      <c r="AL412" s="2"/>
      <c r="AM412" s="2"/>
    </row>
    <row r="413" spans="1:39" s="43" customFormat="1" ht="12.75">
      <c r="A413" s="5" t="s">
        <v>899</v>
      </c>
      <c r="B413" s="27" t="s">
        <v>2911</v>
      </c>
      <c r="C413" s="2" t="s">
        <v>2681</v>
      </c>
      <c r="D413" s="2"/>
      <c r="E413" s="30"/>
      <c r="F413" s="5" t="s">
        <v>2547</v>
      </c>
      <c r="G413" s="33" t="s">
        <v>25</v>
      </c>
      <c r="H413" s="33"/>
      <c r="I413" s="2"/>
      <c r="J413" s="5" t="s">
        <v>1776</v>
      </c>
      <c r="K413" s="2" t="s">
        <v>2547</v>
      </c>
      <c r="L413" s="2" t="s">
        <v>2547</v>
      </c>
      <c r="M413" s="2" t="s">
        <v>2547</v>
      </c>
      <c r="N413" s="2" t="s">
        <v>2547</v>
      </c>
      <c r="O413" s="2"/>
      <c r="P413" s="29">
        <v>3</v>
      </c>
      <c r="Q413" s="2" t="s">
        <v>2547</v>
      </c>
      <c r="R413" s="2" t="s">
        <v>2547</v>
      </c>
      <c r="S413" s="2" t="s">
        <v>2547</v>
      </c>
      <c r="T413" s="29" t="s">
        <v>2547</v>
      </c>
      <c r="U413" s="29" t="s">
        <v>2547</v>
      </c>
      <c r="V413" s="5" t="s">
        <v>2547</v>
      </c>
      <c r="W413" s="2" t="s">
        <v>912</v>
      </c>
      <c r="X413" s="2" t="s">
        <v>3354</v>
      </c>
      <c r="Y413" s="5" t="s">
        <v>3355</v>
      </c>
      <c r="Z413" s="4" t="s">
        <v>2547</v>
      </c>
      <c r="AA413" s="2" t="s">
        <v>2547</v>
      </c>
      <c r="AB413" s="2" t="s">
        <v>1156</v>
      </c>
      <c r="AC413" s="2" t="s">
        <v>3356</v>
      </c>
      <c r="AD413" s="5" t="s">
        <v>2199</v>
      </c>
      <c r="AE413" s="2" t="s">
        <v>2547</v>
      </c>
      <c r="AF413" s="2" t="s">
        <v>2985</v>
      </c>
      <c r="AG413" s="5" t="s">
        <v>3357</v>
      </c>
      <c r="AH413" s="2" t="s">
        <v>3708</v>
      </c>
      <c r="AI413" s="2" t="s">
        <v>2547</v>
      </c>
      <c r="AJ413" s="2"/>
      <c r="AK413" s="2"/>
      <c r="AL413" s="2"/>
      <c r="AM413" s="2"/>
    </row>
    <row r="414" spans="1:39" s="43" customFormat="1" ht="12.75">
      <c r="A414" s="2"/>
      <c r="B414" s="27" t="s">
        <v>2547</v>
      </c>
      <c r="C414" s="2" t="s">
        <v>1030</v>
      </c>
      <c r="D414" s="2"/>
      <c r="E414" s="22"/>
      <c r="F414" s="2" t="s">
        <v>1031</v>
      </c>
      <c r="G414" s="33" t="s">
        <v>31</v>
      </c>
      <c r="H414" s="28"/>
      <c r="I414" s="2"/>
      <c r="J414" s="2" t="s">
        <v>421</v>
      </c>
      <c r="K414" s="3">
        <v>39617</v>
      </c>
      <c r="L414" s="3">
        <v>39600</v>
      </c>
      <c r="M414" s="28">
        <v>55</v>
      </c>
      <c r="N414" s="3">
        <v>41274</v>
      </c>
      <c r="O414" s="2">
        <v>2</v>
      </c>
      <c r="P414" s="29">
        <f>IF(OR(N414="?",(O414="?")),"?",DATE(YEAR(N414),MONTH(N414)-(O414),DAY(N414)))</f>
        <v>41213</v>
      </c>
      <c r="Q414" s="2" t="s">
        <v>785</v>
      </c>
      <c r="R414" s="2">
        <v>0</v>
      </c>
      <c r="S414" s="2" t="s">
        <v>2547</v>
      </c>
      <c r="T414" s="29">
        <f>IF(OR(O414="?",(U414="?")),"?",DATE(YEAR(U414),MONTH(U414)-(O414),DAY(U414)))</f>
        <v>41213</v>
      </c>
      <c r="U414" s="29">
        <f>IF(R414&lt;250,DATE(YEAR(N414),MONTH(N414)+(R414),DAY(N414)),IF(R414="Nvt",DATE(YEAR(N414),MONTH(N414),DAY(N414)),"?"))</f>
        <v>41274</v>
      </c>
      <c r="V414" s="1" t="s">
        <v>2548</v>
      </c>
      <c r="W414" s="2" t="s">
        <v>386</v>
      </c>
      <c r="X414" s="2" t="s">
        <v>2547</v>
      </c>
      <c r="Y414" s="2" t="s">
        <v>387</v>
      </c>
      <c r="Z414" s="4" t="s">
        <v>2547</v>
      </c>
      <c r="AA414" s="2" t="s">
        <v>2550</v>
      </c>
      <c r="AB414" s="2" t="s">
        <v>2547</v>
      </c>
      <c r="AC414" s="2" t="s">
        <v>2547</v>
      </c>
      <c r="AD414" s="2" t="s">
        <v>2547</v>
      </c>
      <c r="AE414" s="2" t="s">
        <v>2547</v>
      </c>
      <c r="AF414" s="2"/>
      <c r="AG414" s="2" t="s">
        <v>729</v>
      </c>
      <c r="AH414" s="2" t="s">
        <v>3708</v>
      </c>
      <c r="AI414" s="2" t="s">
        <v>2547</v>
      </c>
      <c r="AJ414" s="2"/>
      <c r="AK414" s="2"/>
      <c r="AL414" s="14"/>
      <c r="AM414" s="14"/>
    </row>
    <row r="415" spans="1:39" s="43" customFormat="1" ht="12.75">
      <c r="A415" s="14" t="s">
        <v>898</v>
      </c>
      <c r="B415" s="27" t="s">
        <v>2912</v>
      </c>
      <c r="C415" s="2" t="s">
        <v>1551</v>
      </c>
      <c r="D415" s="2">
        <f>COUNTIF(C:C,C415)</f>
        <v>1</v>
      </c>
      <c r="E415" s="30" t="s">
        <v>3659</v>
      </c>
      <c r="F415" s="5" t="s">
        <v>1851</v>
      </c>
      <c r="G415" s="2" t="s">
        <v>121</v>
      </c>
      <c r="H415" s="2"/>
      <c r="I415" s="2"/>
      <c r="J415" s="2" t="s">
        <v>2546</v>
      </c>
      <c r="K415" s="3">
        <v>36419</v>
      </c>
      <c r="L415" s="3">
        <v>36419</v>
      </c>
      <c r="M415" s="28" t="s">
        <v>2547</v>
      </c>
      <c r="N415" s="2" t="s">
        <v>2547</v>
      </c>
      <c r="O415" s="2" t="s">
        <v>2547</v>
      </c>
      <c r="P415" s="29" t="str">
        <f>IF(OR(N415="?",(O415="?")),"?",DATE(YEAR(N415),MONTH(N415)-(O415),DAY(N415)))</f>
        <v>?</v>
      </c>
      <c r="Q415" s="2"/>
      <c r="R415" s="2" t="s">
        <v>2547</v>
      </c>
      <c r="S415" s="2" t="s">
        <v>2547</v>
      </c>
      <c r="T415" s="29" t="str">
        <f>IF(OR(O415="?",(U415="?")),"?",DATE(YEAR(U415),MONTH(U415)-(O415),DAY(U415)))</f>
        <v>?</v>
      </c>
      <c r="U415" s="29" t="str">
        <f>IF(R415&lt;250,DATE(YEAR(N415),MONTH(N415)+(R415),DAY(N415)),IF(R415="Nvt",DATE(YEAR(N415),MONTH(N415),DAY(N415)),"?"))</f>
        <v>?</v>
      </c>
      <c r="V415" s="1" t="s">
        <v>2548</v>
      </c>
      <c r="W415" s="5" t="s">
        <v>2293</v>
      </c>
      <c r="X415" s="2" t="s">
        <v>2294</v>
      </c>
      <c r="Y415" s="1" t="s">
        <v>145</v>
      </c>
      <c r="Z415" s="4" t="s">
        <v>2547</v>
      </c>
      <c r="AA415" s="2" t="s">
        <v>2550</v>
      </c>
      <c r="AB415" s="2" t="s">
        <v>1156</v>
      </c>
      <c r="AC415" s="2" t="s">
        <v>2547</v>
      </c>
      <c r="AD415" s="1" t="s">
        <v>1498</v>
      </c>
      <c r="AE415" s="2" t="s">
        <v>2547</v>
      </c>
      <c r="AF415" s="2"/>
      <c r="AG415" s="1" t="s">
        <v>2177</v>
      </c>
      <c r="AH415" s="2" t="s">
        <v>2547</v>
      </c>
      <c r="AI415" s="2" t="s">
        <v>2547</v>
      </c>
      <c r="AJ415" s="2"/>
      <c r="AK415" s="2"/>
      <c r="AL415" s="2"/>
      <c r="AM415" s="2"/>
    </row>
    <row r="416" spans="1:39" ht="12.75">
      <c r="A416" s="14" t="s">
        <v>898</v>
      </c>
      <c r="B416" s="27" t="s">
        <v>2913</v>
      </c>
      <c r="C416" s="14" t="s">
        <v>3342</v>
      </c>
      <c r="D416" s="2">
        <f>COUNTIF(C:C,C416)</f>
        <v>1</v>
      </c>
      <c r="E416" s="21" t="s">
        <v>3660</v>
      </c>
      <c r="F416" s="14" t="s">
        <v>3343</v>
      </c>
      <c r="G416" s="17"/>
      <c r="H416" s="17"/>
      <c r="I416" s="14"/>
      <c r="J416" s="14" t="s">
        <v>3348</v>
      </c>
      <c r="K416" s="31">
        <v>40143</v>
      </c>
      <c r="L416" s="31">
        <v>40087</v>
      </c>
      <c r="M416" s="17">
        <v>48</v>
      </c>
      <c r="N416" s="31">
        <v>41547</v>
      </c>
      <c r="O416" s="14" t="s">
        <v>2547</v>
      </c>
      <c r="P416" s="14" t="s">
        <v>2547</v>
      </c>
      <c r="Q416" s="14" t="s">
        <v>785</v>
      </c>
      <c r="R416" s="14" t="s">
        <v>3708</v>
      </c>
      <c r="S416" s="14" t="s">
        <v>2547</v>
      </c>
      <c r="T416" s="14" t="s">
        <v>2547</v>
      </c>
      <c r="U416" s="31">
        <v>41547</v>
      </c>
      <c r="V416" s="14" t="s">
        <v>2548</v>
      </c>
      <c r="W416" s="2" t="s">
        <v>3344</v>
      </c>
      <c r="X416" s="14" t="s">
        <v>3345</v>
      </c>
      <c r="Y416" s="14" t="s">
        <v>896</v>
      </c>
      <c r="Z416" s="18" t="s">
        <v>3708</v>
      </c>
      <c r="AA416" s="18" t="s">
        <v>3708</v>
      </c>
      <c r="AB416" s="18" t="s">
        <v>3708</v>
      </c>
      <c r="AC416" s="18" t="s">
        <v>3708</v>
      </c>
      <c r="AD416" s="18" t="s">
        <v>3708</v>
      </c>
      <c r="AE416" s="14" t="s">
        <v>2547</v>
      </c>
      <c r="AF416" s="14" t="s">
        <v>785</v>
      </c>
      <c r="AG416" s="14" t="s">
        <v>3346</v>
      </c>
      <c r="AH416" s="14" t="s">
        <v>3708</v>
      </c>
      <c r="AI416" s="14" t="s">
        <v>3347</v>
      </c>
      <c r="AJ416" s="14"/>
      <c r="AK416" s="14"/>
      <c r="AL416" s="14"/>
      <c r="AM416" s="14"/>
    </row>
    <row r="417" spans="1:39" s="43" customFormat="1" ht="12.75">
      <c r="A417" s="13" t="s">
        <v>682</v>
      </c>
      <c r="B417" s="27"/>
      <c r="C417" s="2"/>
      <c r="D417" s="2"/>
      <c r="E417" s="30"/>
      <c r="F417" s="5"/>
      <c r="G417" s="2"/>
      <c r="H417" s="2"/>
      <c r="I417" s="2"/>
      <c r="J417" s="13"/>
      <c r="K417" s="3"/>
      <c r="L417" s="3"/>
      <c r="M417" s="28"/>
      <c r="N417" s="2"/>
      <c r="O417" s="2"/>
      <c r="P417" s="29"/>
      <c r="Q417" s="2"/>
      <c r="R417" s="2"/>
      <c r="S417" s="2"/>
      <c r="T417" s="29"/>
      <c r="U417" s="29"/>
      <c r="V417" s="1"/>
      <c r="W417" s="5"/>
      <c r="X417" s="2"/>
      <c r="Y417" s="1"/>
      <c r="Z417" s="4"/>
      <c r="AA417" s="2"/>
      <c r="AB417" s="2"/>
      <c r="AC417" s="2"/>
      <c r="AD417" s="1"/>
      <c r="AE417" s="2"/>
      <c r="AF417" s="2"/>
      <c r="AG417" s="1"/>
      <c r="AH417" s="2"/>
      <c r="AI417" s="2"/>
      <c r="AJ417" s="2"/>
      <c r="AK417" s="2"/>
      <c r="AL417" s="2"/>
      <c r="AM417" s="2"/>
    </row>
    <row r="418" spans="1:39" s="43" customFormat="1" ht="12.75" outlineLevel="1">
      <c r="A418" s="5" t="s">
        <v>898</v>
      </c>
      <c r="B418" s="27" t="s">
        <v>2914</v>
      </c>
      <c r="C418" s="2" t="s">
        <v>2666</v>
      </c>
      <c r="D418" s="2">
        <f>COUNTIF(C:C,C418)</f>
        <v>1</v>
      </c>
      <c r="E418" s="30">
        <v>110477</v>
      </c>
      <c r="F418" s="5" t="s">
        <v>3065</v>
      </c>
      <c r="G418" s="2" t="s">
        <v>119</v>
      </c>
      <c r="H418" s="2"/>
      <c r="I418" s="2"/>
      <c r="J418" s="5" t="s">
        <v>150</v>
      </c>
      <c r="K418" s="3">
        <v>36196</v>
      </c>
      <c r="L418" s="3">
        <v>36196</v>
      </c>
      <c r="M418" s="28" t="s">
        <v>2547</v>
      </c>
      <c r="N418" s="3" t="s">
        <v>2547</v>
      </c>
      <c r="O418" s="2" t="s">
        <v>2547</v>
      </c>
      <c r="P418" s="29" t="str">
        <f>IF(OR(N418="?",(O418="?")),"?",DATE(YEAR(N418),MONTH(N418)-(O418),DAY(N418)))</f>
        <v>?</v>
      </c>
      <c r="Q418" s="2"/>
      <c r="R418" s="2" t="s">
        <v>2547</v>
      </c>
      <c r="S418" s="2" t="s">
        <v>2547</v>
      </c>
      <c r="T418" s="29" t="str">
        <f>IF(OR(O418="?",(U418="?")),"?",DATE(YEAR(U418),MONTH(U418)-(O418),DAY(U418)))</f>
        <v>?</v>
      </c>
      <c r="U418" s="29" t="str">
        <f>IF(R418&lt;250,DATE(YEAR(N418),MONTH(N418)+(R418),DAY(N418)),IF(R418="Nvt",DATE(YEAR(N418),MONTH(N418),DAY(N418)),"?"))</f>
        <v>?</v>
      </c>
      <c r="V418" s="1" t="s">
        <v>2548</v>
      </c>
      <c r="W418" s="5" t="s">
        <v>3066</v>
      </c>
      <c r="X418" s="2" t="s">
        <v>3067</v>
      </c>
      <c r="Y418" s="1" t="s">
        <v>2549</v>
      </c>
      <c r="Z418" s="4" t="s">
        <v>2547</v>
      </c>
      <c r="AA418" s="2" t="s">
        <v>2550</v>
      </c>
      <c r="AB418" s="2" t="s">
        <v>1156</v>
      </c>
      <c r="AC418" s="2" t="s">
        <v>2547</v>
      </c>
      <c r="AD418" s="1" t="s">
        <v>1498</v>
      </c>
      <c r="AE418" s="2" t="s">
        <v>3068</v>
      </c>
      <c r="AF418" s="2"/>
      <c r="AG418" s="1" t="s">
        <v>1526</v>
      </c>
      <c r="AH418" s="2" t="s">
        <v>1288</v>
      </c>
      <c r="AI418" s="2" t="s">
        <v>2547</v>
      </c>
      <c r="AJ418" s="2"/>
      <c r="AK418" s="2"/>
      <c r="AL418" s="2"/>
      <c r="AM418" s="2"/>
    </row>
    <row r="419" spans="1:39" s="43" customFormat="1" ht="12.75" outlineLevel="1">
      <c r="A419" s="5" t="s">
        <v>898</v>
      </c>
      <c r="B419" s="27" t="s">
        <v>2915</v>
      </c>
      <c r="C419" s="2" t="s">
        <v>1983</v>
      </c>
      <c r="D419" s="2">
        <f>COUNTIF(C:C,C419)</f>
        <v>1</v>
      </c>
      <c r="E419" s="30">
        <v>110477</v>
      </c>
      <c r="F419" s="5" t="s">
        <v>3284</v>
      </c>
      <c r="G419" s="2" t="s">
        <v>119</v>
      </c>
      <c r="H419" s="28"/>
      <c r="I419" s="2"/>
      <c r="J419" s="5" t="s">
        <v>150</v>
      </c>
      <c r="K419" s="3">
        <v>35535</v>
      </c>
      <c r="L419" s="3">
        <v>35535</v>
      </c>
      <c r="M419" s="5">
        <v>12</v>
      </c>
      <c r="N419" s="3">
        <v>35900</v>
      </c>
      <c r="O419" s="1">
        <v>3</v>
      </c>
      <c r="P419" s="29">
        <f>IF(OR(N419="?",(O419="?")),"?",DATE(YEAR(N419),MONTH(N419)-(O419),DAY(N419)))</f>
        <v>35810</v>
      </c>
      <c r="Q419" s="2" t="s">
        <v>2985</v>
      </c>
      <c r="R419" s="1">
        <v>12</v>
      </c>
      <c r="S419" s="2" t="s">
        <v>2547</v>
      </c>
      <c r="T419" s="29">
        <f>IF(OR(O419="?",(U419="?")),"?",DATE(YEAR(U419),MONTH(U419)-(O419),DAY(U419)))</f>
        <v>36175</v>
      </c>
      <c r="U419" s="29">
        <f>IF(R419&lt;250,DATE(YEAR(N419),MONTH(N419)+(R419),DAY(N419)),IF(R419="Nvt",DATE(YEAR(N419),MONTH(N419),DAY(N419)),"?"))</f>
        <v>36265</v>
      </c>
      <c r="V419" s="1" t="s">
        <v>2548</v>
      </c>
      <c r="W419" s="5" t="s">
        <v>3066</v>
      </c>
      <c r="X419" s="2" t="s">
        <v>3285</v>
      </c>
      <c r="Y419" s="1" t="s">
        <v>2549</v>
      </c>
      <c r="Z419" s="4" t="s">
        <v>2547</v>
      </c>
      <c r="AA419" s="2" t="s">
        <v>2550</v>
      </c>
      <c r="AB419" s="2" t="s">
        <v>2151</v>
      </c>
      <c r="AC419" s="2" t="s">
        <v>2152</v>
      </c>
      <c r="AD419" s="1" t="s">
        <v>1498</v>
      </c>
      <c r="AE419" s="2" t="s">
        <v>2547</v>
      </c>
      <c r="AF419" s="2" t="s">
        <v>2985</v>
      </c>
      <c r="AG419" s="1" t="s">
        <v>3244</v>
      </c>
      <c r="AH419" s="2" t="s">
        <v>1288</v>
      </c>
      <c r="AI419" s="2" t="s">
        <v>2547</v>
      </c>
      <c r="AJ419" s="2"/>
      <c r="AK419" s="2"/>
      <c r="AL419" s="2"/>
      <c r="AM419" s="2"/>
    </row>
    <row r="420" spans="1:39" s="43" customFormat="1" ht="12.75">
      <c r="A420" s="5" t="s">
        <v>898</v>
      </c>
      <c r="B420" s="27" t="s">
        <v>2916</v>
      </c>
      <c r="C420" s="2" t="s">
        <v>2674</v>
      </c>
      <c r="D420" s="2">
        <f>COUNTIF(C:C,C420)</f>
        <v>1</v>
      </c>
      <c r="E420" s="30" t="s">
        <v>3661</v>
      </c>
      <c r="F420" s="5" t="s">
        <v>1090</v>
      </c>
      <c r="G420" s="2" t="s">
        <v>114</v>
      </c>
      <c r="H420" s="2"/>
      <c r="I420" s="2"/>
      <c r="J420" s="5" t="s">
        <v>150</v>
      </c>
      <c r="K420" s="3">
        <v>36374</v>
      </c>
      <c r="L420" s="3">
        <v>36374</v>
      </c>
      <c r="M420" s="28">
        <f>(YEAR(N420)-YEAR(L420))*12+MONTH(N420)-MONTH(L420)</f>
        <v>4</v>
      </c>
      <c r="N420" s="3">
        <v>36525</v>
      </c>
      <c r="O420" s="2">
        <v>3</v>
      </c>
      <c r="P420" s="29">
        <f>IF(OR(N420="?",(O420="?")),"?",DATE(YEAR(N420),MONTH(N420)-(O420),DAY(N420)))</f>
        <v>36434</v>
      </c>
      <c r="Q420" s="2" t="s">
        <v>2547</v>
      </c>
      <c r="R420" s="2" t="s">
        <v>2547</v>
      </c>
      <c r="S420" s="2" t="s">
        <v>2547</v>
      </c>
      <c r="T420" s="29" t="str">
        <f>IF(OR(O420="?",(U420="?")),"?",DATE(YEAR(U420),MONTH(U420)-(O420),DAY(U420)))</f>
        <v>?</v>
      </c>
      <c r="U420" s="29" t="str">
        <f>IF(R420&lt;250,DATE(YEAR(N420),MONTH(N420)+(R420),DAY(N420)),IF(R420="Nvt",DATE(YEAR(N420),MONTH(N420),DAY(N420)),"?"))</f>
        <v>?</v>
      </c>
      <c r="V420" s="1" t="s">
        <v>2548</v>
      </c>
      <c r="W420" s="5" t="s">
        <v>1069</v>
      </c>
      <c r="X420" s="2" t="s">
        <v>1070</v>
      </c>
      <c r="Y420" s="1" t="s">
        <v>2163</v>
      </c>
      <c r="Z420" s="4" t="s">
        <v>2547</v>
      </c>
      <c r="AA420" s="2" t="s">
        <v>2550</v>
      </c>
      <c r="AB420" s="2" t="s">
        <v>1156</v>
      </c>
      <c r="AC420" s="2" t="s">
        <v>2547</v>
      </c>
      <c r="AD420" s="5" t="s">
        <v>2200</v>
      </c>
      <c r="AE420" s="2" t="s">
        <v>1071</v>
      </c>
      <c r="AF420" s="2"/>
      <c r="AG420" s="1" t="s">
        <v>2164</v>
      </c>
      <c r="AH420" s="2" t="s">
        <v>1072</v>
      </c>
      <c r="AI420" s="2" t="s">
        <v>2547</v>
      </c>
      <c r="AJ420" s="2"/>
      <c r="AK420" s="2"/>
      <c r="AL420" s="2"/>
      <c r="AM420" s="2"/>
    </row>
    <row r="421" spans="1:39" s="43" customFormat="1" ht="12.75">
      <c r="A421" s="13" t="s">
        <v>683</v>
      </c>
      <c r="B421" s="27"/>
      <c r="C421" s="2"/>
      <c r="D421" s="2"/>
      <c r="E421" s="30"/>
      <c r="F421" s="5"/>
      <c r="G421" s="2"/>
      <c r="H421" s="2"/>
      <c r="I421" s="2"/>
      <c r="J421" s="13"/>
      <c r="K421" s="2"/>
      <c r="L421" s="2"/>
      <c r="M421" s="28"/>
      <c r="N421" s="2"/>
      <c r="O421" s="2"/>
      <c r="P421" s="3"/>
      <c r="Q421" s="2"/>
      <c r="R421" s="2"/>
      <c r="S421" s="2"/>
      <c r="T421" s="29"/>
      <c r="U421" s="29"/>
      <c r="V421" s="1"/>
      <c r="W421" s="5"/>
      <c r="X421" s="2"/>
      <c r="Y421" s="1"/>
      <c r="Z421" s="4"/>
      <c r="AA421" s="2"/>
      <c r="AB421" s="2"/>
      <c r="AC421" s="2"/>
      <c r="AD421" s="1"/>
      <c r="AE421" s="2"/>
      <c r="AF421" s="2"/>
      <c r="AG421" s="1"/>
      <c r="AH421" s="2"/>
      <c r="AI421" s="2"/>
      <c r="AJ421" s="2"/>
      <c r="AK421" s="2"/>
      <c r="AL421" s="2"/>
      <c r="AM421" s="2"/>
    </row>
    <row r="422" spans="1:39" s="43" customFormat="1" ht="12.75" outlineLevel="1">
      <c r="A422" s="14" t="s">
        <v>898</v>
      </c>
      <c r="B422" s="27" t="s">
        <v>2917</v>
      </c>
      <c r="C422" s="2" t="s">
        <v>3742</v>
      </c>
      <c r="D422" s="2">
        <f>COUNTIF(C:C,C422)</f>
        <v>5</v>
      </c>
      <c r="E422" s="22"/>
      <c r="F422" s="2" t="s">
        <v>783</v>
      </c>
      <c r="G422" s="2" t="s">
        <v>105</v>
      </c>
      <c r="H422" s="2"/>
      <c r="I422" s="2"/>
      <c r="J422" s="2" t="s">
        <v>2546</v>
      </c>
      <c r="K422" s="3">
        <v>35308</v>
      </c>
      <c r="L422" s="3">
        <v>35308</v>
      </c>
      <c r="M422" s="28" t="s">
        <v>2547</v>
      </c>
      <c r="N422" s="2" t="s">
        <v>2547</v>
      </c>
      <c r="O422" s="2" t="s">
        <v>2547</v>
      </c>
      <c r="P422" s="29" t="str">
        <f>IF(OR(N422="?",(O422="?")),"?",DATE(YEAR(N422),MONTH(N422)-(O422),DAY(N422)))</f>
        <v>?</v>
      </c>
      <c r="Q422" s="2" t="s">
        <v>2547</v>
      </c>
      <c r="R422" s="2" t="s">
        <v>2547</v>
      </c>
      <c r="S422" s="2" t="s">
        <v>2547</v>
      </c>
      <c r="T422" s="29" t="str">
        <f>IF(OR(O422="?",(U422="?")),"?",DATE(YEAR(U422),MONTH(U422)-(O422),DAY(U422)))</f>
        <v>?</v>
      </c>
      <c r="U422" s="29" t="str">
        <f>IF(R422&lt;250,DATE(YEAR(N422),MONTH(N422)+(R422),DAY(N422)),IF(R422="Nvt",DATE(YEAR(N422),MONTH(N422),DAY(N422)),"?"))</f>
        <v>?</v>
      </c>
      <c r="V422" s="1" t="s">
        <v>2548</v>
      </c>
      <c r="W422" s="5" t="s">
        <v>3759</v>
      </c>
      <c r="X422" s="2" t="s">
        <v>221</v>
      </c>
      <c r="Y422" s="1" t="s">
        <v>1778</v>
      </c>
      <c r="Z422" s="4" t="s">
        <v>2547</v>
      </c>
      <c r="AA422" s="2" t="s">
        <v>2550</v>
      </c>
      <c r="AB422" s="4" t="s">
        <v>2547</v>
      </c>
      <c r="AC422" s="4" t="s">
        <v>2547</v>
      </c>
      <c r="AD422" s="5" t="s">
        <v>2072</v>
      </c>
      <c r="AE422" s="2" t="s">
        <v>755</v>
      </c>
      <c r="AF422" s="2"/>
      <c r="AG422" s="1" t="s">
        <v>1808</v>
      </c>
      <c r="AH422" s="2" t="s">
        <v>756</v>
      </c>
      <c r="AI422" s="2" t="s">
        <v>2547</v>
      </c>
      <c r="AJ422" s="2"/>
      <c r="AK422" s="2"/>
      <c r="AL422" s="2"/>
      <c r="AM422" s="2"/>
    </row>
    <row r="423" spans="1:39" s="43" customFormat="1" ht="12.75" outlineLevel="1">
      <c r="A423" s="14" t="s">
        <v>898</v>
      </c>
      <c r="B423" s="27" t="s">
        <v>2917</v>
      </c>
      <c r="C423" s="2" t="s">
        <v>3742</v>
      </c>
      <c r="D423" s="2">
        <f>COUNTIF(C:C,C423)</f>
        <v>5</v>
      </c>
      <c r="E423" s="22"/>
      <c r="F423" s="2" t="s">
        <v>783</v>
      </c>
      <c r="G423" s="2" t="s">
        <v>105</v>
      </c>
      <c r="H423" s="2"/>
      <c r="I423" s="2"/>
      <c r="J423" s="2" t="s">
        <v>2546</v>
      </c>
      <c r="K423" s="3">
        <v>35308</v>
      </c>
      <c r="L423" s="3">
        <v>35308</v>
      </c>
      <c r="M423" s="28" t="s">
        <v>2547</v>
      </c>
      <c r="N423" s="2" t="s">
        <v>2547</v>
      </c>
      <c r="O423" s="2" t="s">
        <v>2547</v>
      </c>
      <c r="P423" s="29" t="str">
        <f>IF(OR(N423="?",(O423="?")),"?",DATE(YEAR(N423),MONTH(N423)-(O423),DAY(N423)))</f>
        <v>?</v>
      </c>
      <c r="Q423" s="2" t="s">
        <v>2547</v>
      </c>
      <c r="R423" s="2" t="s">
        <v>2547</v>
      </c>
      <c r="S423" s="2" t="s">
        <v>2547</v>
      </c>
      <c r="T423" s="29" t="str">
        <f>IF(OR(O423="?",(U423="?")),"?",DATE(YEAR(U423),MONTH(U423)-(O423),DAY(U423)))</f>
        <v>?</v>
      </c>
      <c r="U423" s="29" t="str">
        <f>IF(R423&lt;250,DATE(YEAR(N423),MONTH(N423)+(R423),DAY(N423)),IF(R423="Nvt",DATE(YEAR(N423),MONTH(N423),DAY(N423)),"?"))</f>
        <v>?</v>
      </c>
      <c r="V423" s="1" t="s">
        <v>2548</v>
      </c>
      <c r="W423" s="5" t="s">
        <v>3759</v>
      </c>
      <c r="X423" s="2" t="s">
        <v>221</v>
      </c>
      <c r="Y423" s="1" t="s">
        <v>1778</v>
      </c>
      <c r="Z423" s="4" t="s">
        <v>2547</v>
      </c>
      <c r="AA423" s="2" t="s">
        <v>2550</v>
      </c>
      <c r="AB423" s="4" t="s">
        <v>2547</v>
      </c>
      <c r="AC423" s="4" t="s">
        <v>2547</v>
      </c>
      <c r="AD423" s="5" t="s">
        <v>2547</v>
      </c>
      <c r="AE423" s="2" t="s">
        <v>755</v>
      </c>
      <c r="AF423" s="2"/>
      <c r="AG423" s="1" t="s">
        <v>1808</v>
      </c>
      <c r="AH423" s="2" t="s">
        <v>756</v>
      </c>
      <c r="AI423" s="2" t="s">
        <v>2547</v>
      </c>
      <c r="AJ423" s="2"/>
      <c r="AK423" s="2"/>
      <c r="AL423" s="2"/>
      <c r="AM423" s="2"/>
    </row>
    <row r="424" spans="1:39" s="43" customFormat="1" ht="12.75" outlineLevel="1">
      <c r="A424" s="14" t="s">
        <v>898</v>
      </c>
      <c r="B424" s="27" t="s">
        <v>2917</v>
      </c>
      <c r="C424" s="2" t="s">
        <v>3742</v>
      </c>
      <c r="D424" s="2">
        <f>COUNTIF(C:C,C424)</f>
        <v>5</v>
      </c>
      <c r="E424" s="22"/>
      <c r="F424" s="2" t="s">
        <v>783</v>
      </c>
      <c r="G424" s="2" t="s">
        <v>105</v>
      </c>
      <c r="H424" s="2"/>
      <c r="I424" s="2"/>
      <c r="J424" s="2" t="s">
        <v>2546</v>
      </c>
      <c r="K424" s="3">
        <v>35308</v>
      </c>
      <c r="L424" s="3">
        <v>35308</v>
      </c>
      <c r="M424" s="28" t="s">
        <v>2547</v>
      </c>
      <c r="N424" s="2" t="s">
        <v>2547</v>
      </c>
      <c r="O424" s="2" t="s">
        <v>2547</v>
      </c>
      <c r="P424" s="29" t="str">
        <f>IF(OR(N424="?",(O424="?")),"?",DATE(YEAR(N424),MONTH(N424)-(O424),DAY(N424)))</f>
        <v>?</v>
      </c>
      <c r="Q424" s="2" t="s">
        <v>2547</v>
      </c>
      <c r="R424" s="2" t="s">
        <v>2547</v>
      </c>
      <c r="S424" s="2" t="s">
        <v>2547</v>
      </c>
      <c r="T424" s="29" t="str">
        <f>IF(OR(O424="?",(U424="?")),"?",DATE(YEAR(U424),MONTH(U424)-(O424),DAY(U424)))</f>
        <v>?</v>
      </c>
      <c r="U424" s="29" t="str">
        <f>IF(R424&lt;250,DATE(YEAR(N424),MONTH(N424)+(R424),DAY(N424)),IF(R424="Nvt",DATE(YEAR(N424),MONTH(N424),DAY(N424)),"?"))</f>
        <v>?</v>
      </c>
      <c r="V424" s="1" t="s">
        <v>2548</v>
      </c>
      <c r="W424" s="5" t="s">
        <v>3759</v>
      </c>
      <c r="X424" s="2" t="s">
        <v>221</v>
      </c>
      <c r="Y424" s="1" t="s">
        <v>1778</v>
      </c>
      <c r="Z424" s="4" t="s">
        <v>2547</v>
      </c>
      <c r="AA424" s="2" t="s">
        <v>2550</v>
      </c>
      <c r="AB424" s="4" t="s">
        <v>2547</v>
      </c>
      <c r="AC424" s="4" t="s">
        <v>2547</v>
      </c>
      <c r="AD424" s="5" t="s">
        <v>2547</v>
      </c>
      <c r="AE424" s="2" t="s">
        <v>755</v>
      </c>
      <c r="AF424" s="2"/>
      <c r="AG424" s="1" t="s">
        <v>1808</v>
      </c>
      <c r="AH424" s="2" t="s">
        <v>756</v>
      </c>
      <c r="AI424" s="2" t="s">
        <v>2547</v>
      </c>
      <c r="AJ424" s="2"/>
      <c r="AK424" s="2"/>
      <c r="AL424" s="2"/>
      <c r="AM424" s="2"/>
    </row>
    <row r="425" spans="1:39" s="43" customFormat="1" ht="12.75" outlineLevel="1">
      <c r="A425" s="14" t="s">
        <v>898</v>
      </c>
      <c r="B425" s="27" t="s">
        <v>2917</v>
      </c>
      <c r="C425" s="2" t="s">
        <v>3742</v>
      </c>
      <c r="D425" s="2">
        <f>COUNTIF(C:C,C425)</f>
        <v>5</v>
      </c>
      <c r="E425" s="22"/>
      <c r="F425" s="2" t="s">
        <v>783</v>
      </c>
      <c r="G425" s="2" t="s">
        <v>105</v>
      </c>
      <c r="H425" s="2"/>
      <c r="I425" s="2"/>
      <c r="J425" s="2" t="s">
        <v>2546</v>
      </c>
      <c r="K425" s="3">
        <v>35308</v>
      </c>
      <c r="L425" s="3">
        <v>35308</v>
      </c>
      <c r="M425" s="28" t="s">
        <v>2547</v>
      </c>
      <c r="N425" s="2" t="s">
        <v>2547</v>
      </c>
      <c r="O425" s="2" t="s">
        <v>2547</v>
      </c>
      <c r="P425" s="29" t="str">
        <f>IF(OR(N425="?",(O425="?")),"?",DATE(YEAR(N425),MONTH(N425)-(O425),DAY(N425)))</f>
        <v>?</v>
      </c>
      <c r="Q425" s="2" t="s">
        <v>2547</v>
      </c>
      <c r="R425" s="2" t="s">
        <v>2547</v>
      </c>
      <c r="S425" s="2" t="s">
        <v>2547</v>
      </c>
      <c r="T425" s="29" t="str">
        <f>IF(OR(O425="?",(U425="?")),"?",DATE(YEAR(U425),MONTH(U425)-(O425),DAY(U425)))</f>
        <v>?</v>
      </c>
      <c r="U425" s="29" t="str">
        <f>IF(R425&lt;250,DATE(YEAR(N425),MONTH(N425)+(R425),DAY(N425)),IF(R425="Nvt",DATE(YEAR(N425),MONTH(N425),DAY(N425)),"?"))</f>
        <v>?</v>
      </c>
      <c r="V425" s="1" t="s">
        <v>2548</v>
      </c>
      <c r="W425" s="5" t="s">
        <v>3759</v>
      </c>
      <c r="X425" s="2" t="s">
        <v>221</v>
      </c>
      <c r="Y425" s="1" t="s">
        <v>1778</v>
      </c>
      <c r="Z425" s="4" t="s">
        <v>2547</v>
      </c>
      <c r="AA425" s="2" t="s">
        <v>2550</v>
      </c>
      <c r="AB425" s="4" t="s">
        <v>2547</v>
      </c>
      <c r="AC425" s="4" t="s">
        <v>2547</v>
      </c>
      <c r="AD425" s="5" t="s">
        <v>61</v>
      </c>
      <c r="AE425" s="2" t="s">
        <v>755</v>
      </c>
      <c r="AF425" s="2"/>
      <c r="AG425" s="1" t="s">
        <v>1808</v>
      </c>
      <c r="AH425" s="2" t="s">
        <v>756</v>
      </c>
      <c r="AI425" s="5" t="s">
        <v>2547</v>
      </c>
      <c r="AJ425" s="2"/>
      <c r="AK425" s="2"/>
      <c r="AL425" s="2"/>
      <c r="AM425" s="2"/>
    </row>
    <row r="426" spans="1:39" s="43" customFormat="1" ht="12.75" outlineLevel="1">
      <c r="A426" s="14" t="s">
        <v>898</v>
      </c>
      <c r="B426" s="27" t="s">
        <v>2917</v>
      </c>
      <c r="C426" s="2" t="s">
        <v>3742</v>
      </c>
      <c r="D426" s="2">
        <f>COUNTIF(C:C,C426)</f>
        <v>5</v>
      </c>
      <c r="E426" s="22"/>
      <c r="F426" s="2" t="s">
        <v>783</v>
      </c>
      <c r="G426" s="2" t="s">
        <v>105</v>
      </c>
      <c r="H426" s="2"/>
      <c r="I426" s="2"/>
      <c r="J426" s="2" t="s">
        <v>2546</v>
      </c>
      <c r="K426" s="3">
        <v>35308</v>
      </c>
      <c r="L426" s="3">
        <v>35308</v>
      </c>
      <c r="M426" s="28" t="s">
        <v>2547</v>
      </c>
      <c r="N426" s="2" t="s">
        <v>2547</v>
      </c>
      <c r="O426" s="2" t="s">
        <v>2547</v>
      </c>
      <c r="P426" s="29" t="str">
        <f>IF(OR(N426="?",(O426="?")),"?",DATE(YEAR(N426),MONTH(N426)-(O426),DAY(N426)))</f>
        <v>?</v>
      </c>
      <c r="Q426" s="2" t="s">
        <v>2547</v>
      </c>
      <c r="R426" s="2" t="s">
        <v>2547</v>
      </c>
      <c r="S426" s="2" t="s">
        <v>2547</v>
      </c>
      <c r="T426" s="29" t="str">
        <f>IF(OR(O426="?",(U426="?")),"?",DATE(YEAR(U426),MONTH(U426)-(O426),DAY(U426)))</f>
        <v>?</v>
      </c>
      <c r="U426" s="29" t="str">
        <f>IF(R426&lt;250,DATE(YEAR(N426),MONTH(N426)+(R426),DAY(N426)),IF(R426="Nvt",DATE(YEAR(N426),MONTH(N426),DAY(N426)),"?"))</f>
        <v>?</v>
      </c>
      <c r="V426" s="5" t="s">
        <v>686</v>
      </c>
      <c r="W426" s="5" t="s">
        <v>3759</v>
      </c>
      <c r="X426" s="2" t="s">
        <v>221</v>
      </c>
      <c r="Y426" s="1" t="s">
        <v>1778</v>
      </c>
      <c r="Z426" s="4" t="s">
        <v>2547</v>
      </c>
      <c r="AA426" s="2" t="s">
        <v>2550</v>
      </c>
      <c r="AB426" s="4" t="s">
        <v>2547</v>
      </c>
      <c r="AC426" s="4" t="s">
        <v>2547</v>
      </c>
      <c r="AD426" s="1" t="s">
        <v>1499</v>
      </c>
      <c r="AE426" s="2" t="s">
        <v>755</v>
      </c>
      <c r="AF426" s="2"/>
      <c r="AG426" s="1" t="s">
        <v>1808</v>
      </c>
      <c r="AH426" s="2" t="s">
        <v>756</v>
      </c>
      <c r="AI426" s="2" t="s">
        <v>2547</v>
      </c>
      <c r="AJ426" s="2"/>
      <c r="AK426" s="2"/>
      <c r="AL426" s="2"/>
      <c r="AM426" s="2"/>
    </row>
    <row r="427" spans="1:39" s="43" customFormat="1" ht="12.75">
      <c r="A427" s="5" t="s">
        <v>898</v>
      </c>
      <c r="B427" s="27" t="s">
        <v>2918</v>
      </c>
      <c r="C427" s="2" t="s">
        <v>2871</v>
      </c>
      <c r="D427" s="2">
        <f>COUNTIF(C:C,C427)</f>
        <v>1</v>
      </c>
      <c r="E427" s="22" t="s">
        <v>3662</v>
      </c>
      <c r="F427" s="2" t="s">
        <v>1422</v>
      </c>
      <c r="G427" s="2" t="s">
        <v>29</v>
      </c>
      <c r="H427" s="28"/>
      <c r="I427" s="2"/>
      <c r="J427" s="5" t="s">
        <v>150</v>
      </c>
      <c r="K427" s="3">
        <v>39070</v>
      </c>
      <c r="L427" s="3">
        <v>38899</v>
      </c>
      <c r="M427" s="28" t="s">
        <v>1022</v>
      </c>
      <c r="N427" s="28" t="s">
        <v>1022</v>
      </c>
      <c r="O427" s="1">
        <v>3</v>
      </c>
      <c r="P427" s="29" t="s">
        <v>2547</v>
      </c>
      <c r="Q427" s="2" t="s">
        <v>3708</v>
      </c>
      <c r="R427" s="2" t="s">
        <v>3708</v>
      </c>
      <c r="S427" s="2" t="s">
        <v>2547</v>
      </c>
      <c r="T427" s="29" t="s">
        <v>2547</v>
      </c>
      <c r="U427" s="29" t="s">
        <v>1022</v>
      </c>
      <c r="V427" s="1" t="s">
        <v>2548</v>
      </c>
      <c r="W427" s="5" t="s">
        <v>1421</v>
      </c>
      <c r="X427" s="2" t="s">
        <v>1423</v>
      </c>
      <c r="Y427" s="1" t="s">
        <v>1384</v>
      </c>
      <c r="Z427" s="4" t="s">
        <v>2547</v>
      </c>
      <c r="AA427" s="2" t="s">
        <v>2550</v>
      </c>
      <c r="AB427" s="2" t="s">
        <v>164</v>
      </c>
      <c r="AC427" s="2" t="s">
        <v>1470</v>
      </c>
      <c r="AD427" s="5" t="s">
        <v>2200</v>
      </c>
      <c r="AE427" s="2" t="s">
        <v>2547</v>
      </c>
      <c r="AF427" s="2" t="s">
        <v>2985</v>
      </c>
      <c r="AG427" s="1" t="s">
        <v>3770</v>
      </c>
      <c r="AH427" s="2" t="s">
        <v>3708</v>
      </c>
      <c r="AI427" s="2" t="s">
        <v>2547</v>
      </c>
      <c r="AJ427" s="2"/>
      <c r="AK427" s="2"/>
      <c r="AL427" s="2"/>
      <c r="AM427" s="2"/>
    </row>
    <row r="428" spans="1:39" s="43" customFormat="1" ht="12.75">
      <c r="A428" s="14" t="s">
        <v>898</v>
      </c>
      <c r="B428" s="27" t="s">
        <v>2919</v>
      </c>
      <c r="C428" s="2" t="s">
        <v>2891</v>
      </c>
      <c r="D428" s="2">
        <f>COUNTIF(C:C,C428)</f>
        <v>1</v>
      </c>
      <c r="E428" s="30" t="s">
        <v>3663</v>
      </c>
      <c r="F428" s="5" t="s">
        <v>2890</v>
      </c>
      <c r="G428" s="2" t="s">
        <v>114</v>
      </c>
      <c r="H428" s="2"/>
      <c r="I428" s="2"/>
      <c r="J428" s="2" t="s">
        <v>2546</v>
      </c>
      <c r="K428" s="3">
        <v>36210</v>
      </c>
      <c r="L428" s="3">
        <v>36210</v>
      </c>
      <c r="M428" s="28">
        <f>(YEAR(N428)-YEAR(L428))*12+MONTH(N428)-MONTH(L428)</f>
        <v>12</v>
      </c>
      <c r="N428" s="3">
        <v>36575</v>
      </c>
      <c r="O428" s="2">
        <v>2</v>
      </c>
      <c r="P428" s="29">
        <f>IF(OR(N428="?",(O428="?")),"?",DATE(YEAR(N428),MONTH(N428)-(O428),DAY(N428)))</f>
        <v>36513</v>
      </c>
      <c r="Q428" s="2" t="s">
        <v>2985</v>
      </c>
      <c r="R428" s="2">
        <v>12</v>
      </c>
      <c r="S428" s="2" t="s">
        <v>2547</v>
      </c>
      <c r="T428" s="29">
        <f>IF(OR(O428="?",(U428="?")),"?",DATE(YEAR(U428),MONTH(U428)-(O428),DAY(U428)))</f>
        <v>36879</v>
      </c>
      <c r="U428" s="29">
        <f>IF(R428&lt;250,DATE(YEAR(N428),MONTH(N428)+(R428),DAY(N428)),IF(R428="Nvt",DATE(YEAR(N428),MONTH(N428),DAY(N428)),"?"))</f>
        <v>36941</v>
      </c>
      <c r="V428" s="1" t="s">
        <v>2548</v>
      </c>
      <c r="W428" s="5" t="s">
        <v>3499</v>
      </c>
      <c r="X428" s="2" t="s">
        <v>1639</v>
      </c>
      <c r="Y428" s="1" t="s">
        <v>2553</v>
      </c>
      <c r="Z428" s="4" t="s">
        <v>2547</v>
      </c>
      <c r="AA428" s="2" t="s">
        <v>2550</v>
      </c>
      <c r="AB428" s="2" t="s">
        <v>1156</v>
      </c>
      <c r="AC428" s="2" t="s">
        <v>1065</v>
      </c>
      <c r="AD428" s="5" t="s">
        <v>2200</v>
      </c>
      <c r="AE428" s="2" t="s">
        <v>2547</v>
      </c>
      <c r="AF428" s="2" t="s">
        <v>2985</v>
      </c>
      <c r="AG428" s="1" t="s">
        <v>360</v>
      </c>
      <c r="AH428" s="2" t="s">
        <v>2547</v>
      </c>
      <c r="AI428" s="2" t="s">
        <v>2547</v>
      </c>
      <c r="AJ428" s="2"/>
      <c r="AK428" s="2"/>
      <c r="AL428" s="2"/>
      <c r="AM428" s="2"/>
    </row>
    <row r="429" spans="1:39" s="43" customFormat="1" ht="12.75">
      <c r="A429" s="14" t="s">
        <v>898</v>
      </c>
      <c r="B429" s="27" t="s">
        <v>2920</v>
      </c>
      <c r="C429" s="2" t="s">
        <v>2982</v>
      </c>
      <c r="D429" s="2">
        <f>COUNTIF(C:C,C429)</f>
        <v>1</v>
      </c>
      <c r="E429" s="30" t="s">
        <v>3664</v>
      </c>
      <c r="F429" s="5" t="s">
        <v>2258</v>
      </c>
      <c r="G429" s="2" t="s">
        <v>114</v>
      </c>
      <c r="H429" s="2"/>
      <c r="I429" s="2"/>
      <c r="J429" s="2" t="s">
        <v>2546</v>
      </c>
      <c r="K429" s="3">
        <v>40232</v>
      </c>
      <c r="L429" s="3">
        <v>40179</v>
      </c>
      <c r="M429" s="28">
        <v>12</v>
      </c>
      <c r="N429" s="3">
        <v>40543</v>
      </c>
      <c r="O429" s="2" t="s">
        <v>3708</v>
      </c>
      <c r="P429" s="29" t="s">
        <v>3708</v>
      </c>
      <c r="Q429" s="2" t="s">
        <v>785</v>
      </c>
      <c r="R429" s="2" t="s">
        <v>3708</v>
      </c>
      <c r="S429" s="2" t="s">
        <v>2547</v>
      </c>
      <c r="T429" s="29" t="s">
        <v>3708</v>
      </c>
      <c r="U429" s="29">
        <v>40543</v>
      </c>
      <c r="V429" s="1" t="s">
        <v>2548</v>
      </c>
      <c r="W429" s="5" t="s">
        <v>2981</v>
      </c>
      <c r="X429" s="2" t="s">
        <v>2259</v>
      </c>
      <c r="Y429" s="5" t="s">
        <v>1384</v>
      </c>
      <c r="Z429" s="4">
        <v>2264.74</v>
      </c>
      <c r="AA429" s="2" t="s">
        <v>2550</v>
      </c>
      <c r="AB429" s="2" t="s">
        <v>1308</v>
      </c>
      <c r="AC429" s="2" t="s">
        <v>2547</v>
      </c>
      <c r="AD429" s="5" t="s">
        <v>1507</v>
      </c>
      <c r="AE429" s="2" t="s">
        <v>2547</v>
      </c>
      <c r="AF429" s="2" t="s">
        <v>2985</v>
      </c>
      <c r="AG429" s="5" t="s">
        <v>1309</v>
      </c>
      <c r="AH429" s="2" t="s">
        <v>754</v>
      </c>
      <c r="AI429" s="2" t="s">
        <v>1310</v>
      </c>
      <c r="AJ429" s="2"/>
      <c r="AK429" s="2"/>
      <c r="AL429" s="2"/>
      <c r="AM429" s="2"/>
    </row>
    <row r="430" spans="1:39" s="43" customFormat="1" ht="12.75">
      <c r="A430" s="14" t="s">
        <v>898</v>
      </c>
      <c r="B430" s="27" t="s">
        <v>2547</v>
      </c>
      <c r="C430" s="14" t="s">
        <v>1997</v>
      </c>
      <c r="D430" s="2">
        <f>COUNTIF(C:C,C430)</f>
        <v>1</v>
      </c>
      <c r="E430" s="21"/>
      <c r="F430" s="14" t="s">
        <v>2547</v>
      </c>
      <c r="G430" s="2" t="s">
        <v>24</v>
      </c>
      <c r="H430" s="28"/>
      <c r="I430" s="14"/>
      <c r="J430" s="14" t="s">
        <v>1951</v>
      </c>
      <c r="K430" s="14" t="s">
        <v>2547</v>
      </c>
      <c r="L430" s="31">
        <v>39904</v>
      </c>
      <c r="M430" s="17" t="s">
        <v>2547</v>
      </c>
      <c r="N430" s="14" t="s">
        <v>2547</v>
      </c>
      <c r="O430" s="14" t="s">
        <v>2547</v>
      </c>
      <c r="P430" s="14" t="s">
        <v>2547</v>
      </c>
      <c r="Q430" s="14" t="s">
        <v>2547</v>
      </c>
      <c r="R430" s="14" t="s">
        <v>2547</v>
      </c>
      <c r="S430" s="14" t="s">
        <v>2547</v>
      </c>
      <c r="T430" s="14" t="s">
        <v>2547</v>
      </c>
      <c r="U430" s="14" t="s">
        <v>2547</v>
      </c>
      <c r="V430" s="14" t="s">
        <v>2548</v>
      </c>
      <c r="W430" s="2" t="s">
        <v>1995</v>
      </c>
      <c r="X430" s="14"/>
      <c r="Y430" s="14" t="s">
        <v>1996</v>
      </c>
      <c r="Z430" s="18" t="s">
        <v>2547</v>
      </c>
      <c r="AA430" s="14" t="s">
        <v>2550</v>
      </c>
      <c r="AB430" s="14" t="s">
        <v>2547</v>
      </c>
      <c r="AC430" s="14" t="s">
        <v>2547</v>
      </c>
      <c r="AD430" s="14" t="s">
        <v>2547</v>
      </c>
      <c r="AE430" s="14" t="s">
        <v>2547</v>
      </c>
      <c r="AF430" s="14"/>
      <c r="AG430" s="14" t="s">
        <v>1998</v>
      </c>
      <c r="AH430" s="14" t="s">
        <v>3708</v>
      </c>
      <c r="AI430" s="14" t="s">
        <v>2547</v>
      </c>
      <c r="AJ430" s="14"/>
      <c r="AK430" s="14"/>
      <c r="AL430" s="14"/>
      <c r="AM430" s="14"/>
    </row>
    <row r="431" spans="1:39" s="43" customFormat="1" ht="12.75">
      <c r="A431" s="14" t="s">
        <v>898</v>
      </c>
      <c r="B431" s="27" t="s">
        <v>2921</v>
      </c>
      <c r="C431" s="2" t="s">
        <v>578</v>
      </c>
      <c r="D431" s="2">
        <f>COUNTIF(C:C,C431)</f>
        <v>1</v>
      </c>
      <c r="E431" s="22"/>
      <c r="F431" s="2" t="s">
        <v>2547</v>
      </c>
      <c r="G431" s="33" t="s">
        <v>105</v>
      </c>
      <c r="H431" s="28"/>
      <c r="I431" s="2"/>
      <c r="J431" s="2" t="s">
        <v>2546</v>
      </c>
      <c r="K431" s="3">
        <v>38539</v>
      </c>
      <c r="L431" s="3">
        <v>38539</v>
      </c>
      <c r="M431" s="5" t="s">
        <v>2547</v>
      </c>
      <c r="N431" s="2" t="s">
        <v>2547</v>
      </c>
      <c r="O431" s="5" t="s">
        <v>2547</v>
      </c>
      <c r="P431" s="29" t="str">
        <f>IF(OR(N431="?",(O431="?")),"?",DATE(YEAR(N431),MONTH(N431)-(O431),DAY(N431)))</f>
        <v>?</v>
      </c>
      <c r="Q431" s="2" t="s">
        <v>2547</v>
      </c>
      <c r="R431" s="5" t="s">
        <v>2547</v>
      </c>
      <c r="S431" s="2" t="s">
        <v>2547</v>
      </c>
      <c r="T431" s="29" t="str">
        <f>IF(OR(O431="?",(U431="?")),"?",DATE(YEAR(U431),MONTH(U431)-(O431),DAY(U431)))</f>
        <v>?</v>
      </c>
      <c r="U431" s="29" t="str">
        <f>IF(R431&lt;250,DATE(YEAR(N431),MONTH(N431)+(R431),DAY(N431)),IF(R431="Nvt",DATE(YEAR(N431),MONTH(N431),DAY(N431)),"?"))</f>
        <v>?</v>
      </c>
      <c r="V431" s="1" t="s">
        <v>2548</v>
      </c>
      <c r="W431" s="5" t="s">
        <v>312</v>
      </c>
      <c r="X431" s="2" t="s">
        <v>313</v>
      </c>
      <c r="Y431" s="1" t="s">
        <v>2553</v>
      </c>
      <c r="Z431" s="4">
        <v>750</v>
      </c>
      <c r="AA431" s="2" t="s">
        <v>2550</v>
      </c>
      <c r="AB431" s="2" t="s">
        <v>319</v>
      </c>
      <c r="AC431" s="2" t="s">
        <v>2547</v>
      </c>
      <c r="AD431" s="5" t="s">
        <v>2202</v>
      </c>
      <c r="AE431" s="2" t="s">
        <v>314</v>
      </c>
      <c r="AF431" s="2"/>
      <c r="AG431" s="1" t="s">
        <v>1377</v>
      </c>
      <c r="AH431" s="2" t="s">
        <v>315</v>
      </c>
      <c r="AI431" s="2" t="s">
        <v>2547</v>
      </c>
      <c r="AJ431" s="2"/>
      <c r="AK431" s="2"/>
      <c r="AL431" s="2"/>
      <c r="AM431" s="2"/>
    </row>
    <row r="432" spans="1:39" s="43" customFormat="1" ht="12.75">
      <c r="A432" s="5" t="s">
        <v>898</v>
      </c>
      <c r="B432" s="27" t="s">
        <v>2922</v>
      </c>
      <c r="C432" s="2" t="s">
        <v>473</v>
      </c>
      <c r="D432" s="2">
        <f>COUNTIF(C:C,C432)</f>
        <v>1</v>
      </c>
      <c r="E432" s="22"/>
      <c r="F432" s="2" t="s">
        <v>2547</v>
      </c>
      <c r="G432" s="2" t="s">
        <v>122</v>
      </c>
      <c r="H432" s="2"/>
      <c r="I432" s="2"/>
      <c r="J432" s="5" t="s">
        <v>143</v>
      </c>
      <c r="K432" s="3">
        <v>35999</v>
      </c>
      <c r="L432" s="3">
        <v>35999</v>
      </c>
      <c r="M432" s="28" t="s">
        <v>2547</v>
      </c>
      <c r="N432" s="2" t="s">
        <v>2547</v>
      </c>
      <c r="O432" s="2" t="s">
        <v>2547</v>
      </c>
      <c r="P432" s="29" t="str">
        <f>IF(OR(N432="?",(O432="?")),"?",DATE(YEAR(N432),MONTH(N432)-(O432),DAY(N432)))</f>
        <v>?</v>
      </c>
      <c r="Q432" s="2"/>
      <c r="R432" s="2" t="s">
        <v>2547</v>
      </c>
      <c r="S432" s="2" t="s">
        <v>2547</v>
      </c>
      <c r="T432" s="29" t="str">
        <f>IF(OR(O432="?",(U432="?")),"?",DATE(YEAR(U432),MONTH(U432)-(O432),DAY(U432)))</f>
        <v>?</v>
      </c>
      <c r="U432" s="29" t="str">
        <f>IF(R432&lt;250,DATE(YEAR(N432),MONTH(N432)+(R432),DAY(N432)),IF(R432="Nvt",DATE(YEAR(N432),MONTH(N432),DAY(N432)),"?"))</f>
        <v>?</v>
      </c>
      <c r="V432" s="1" t="s">
        <v>2548</v>
      </c>
      <c r="W432" s="5" t="s">
        <v>629</v>
      </c>
      <c r="X432" s="2" t="s">
        <v>2572</v>
      </c>
      <c r="Y432" s="1" t="s">
        <v>145</v>
      </c>
      <c r="Z432" s="4" t="s">
        <v>2547</v>
      </c>
      <c r="AA432" s="2" t="s">
        <v>2550</v>
      </c>
      <c r="AB432" s="2" t="s">
        <v>2547</v>
      </c>
      <c r="AC432" s="2" t="s">
        <v>2547</v>
      </c>
      <c r="AD432" s="1" t="s">
        <v>1498</v>
      </c>
      <c r="AE432" s="2" t="s">
        <v>1062</v>
      </c>
      <c r="AF432" s="2"/>
      <c r="AG432" s="1" t="s">
        <v>3294</v>
      </c>
      <c r="AH432" s="2" t="s">
        <v>3708</v>
      </c>
      <c r="AI432" s="2" t="s">
        <v>2547</v>
      </c>
      <c r="AJ432" s="2"/>
      <c r="AK432" s="2"/>
      <c r="AL432" s="2"/>
      <c r="AM432" s="2"/>
    </row>
    <row r="433" spans="1:39" s="43" customFormat="1" ht="12.75">
      <c r="A433" s="14" t="s">
        <v>898</v>
      </c>
      <c r="B433" s="27" t="s">
        <v>2547</v>
      </c>
      <c r="C433" s="14" t="s">
        <v>1054</v>
      </c>
      <c r="D433" s="2">
        <f>COUNTIF(C:C,C433)</f>
        <v>1</v>
      </c>
      <c r="E433" s="21" t="s">
        <v>3563</v>
      </c>
      <c r="F433" s="14" t="s">
        <v>1055</v>
      </c>
      <c r="G433" s="33" t="s">
        <v>114</v>
      </c>
      <c r="H433" s="28"/>
      <c r="I433" s="14"/>
      <c r="J433" s="14" t="s">
        <v>2546</v>
      </c>
      <c r="K433" s="31">
        <v>39968</v>
      </c>
      <c r="L433" s="31">
        <v>39968</v>
      </c>
      <c r="M433" s="17">
        <v>12</v>
      </c>
      <c r="N433" s="31">
        <v>39968</v>
      </c>
      <c r="O433" s="14">
        <v>3</v>
      </c>
      <c r="P433" s="29">
        <f>IF(OR(N433="?",(O433="?")),"?",DATE(YEAR(N433),MONTH(N433)-(O433),DAY(N433)))</f>
        <v>39876</v>
      </c>
      <c r="Q433" s="14" t="s">
        <v>2985</v>
      </c>
      <c r="R433" s="14">
        <v>12</v>
      </c>
      <c r="S433" s="14" t="s">
        <v>2547</v>
      </c>
      <c r="T433" s="29">
        <f>IF(OR(O433="?",(U433="?")),"?",DATE(YEAR(U433),MONTH(U433)-(O433),DAY(U433)))</f>
        <v>40241</v>
      </c>
      <c r="U433" s="29">
        <f>IF(R433&lt;250,DATE(YEAR(N433),MONTH(N433)+(R433),DAY(N433)),IF(R433="Nvt",DATE(YEAR(N433),MONTH(N433),DAY(N433)),"?"))</f>
        <v>40333</v>
      </c>
      <c r="V433" s="1" t="s">
        <v>2548</v>
      </c>
      <c r="W433" s="2" t="s">
        <v>3806</v>
      </c>
      <c r="X433" s="14" t="s">
        <v>3807</v>
      </c>
      <c r="Y433" s="14" t="s">
        <v>3808</v>
      </c>
      <c r="Z433" s="18">
        <v>1209.57</v>
      </c>
      <c r="AA433" s="14" t="s">
        <v>2550</v>
      </c>
      <c r="AB433" s="14" t="s">
        <v>3809</v>
      </c>
      <c r="AC433" s="14" t="s">
        <v>3810</v>
      </c>
      <c r="AD433" s="14" t="s">
        <v>1507</v>
      </c>
      <c r="AE433" s="14" t="s">
        <v>2547</v>
      </c>
      <c r="AF433" s="2" t="s">
        <v>2985</v>
      </c>
      <c r="AG433" s="14" t="s">
        <v>3811</v>
      </c>
      <c r="AH433" s="14" t="s">
        <v>3812</v>
      </c>
      <c r="AI433" s="14" t="s">
        <v>2547</v>
      </c>
      <c r="AJ433" s="14"/>
      <c r="AK433" s="14"/>
      <c r="AL433" s="14"/>
      <c r="AM433" s="14"/>
    </row>
    <row r="434" spans="1:39" s="43" customFormat="1" ht="12.75">
      <c r="A434" s="5" t="s">
        <v>898</v>
      </c>
      <c r="B434" s="27" t="s">
        <v>2923</v>
      </c>
      <c r="C434" s="2" t="s">
        <v>1445</v>
      </c>
      <c r="D434" s="2">
        <f>COUNTIF(C:C,C434)</f>
        <v>1</v>
      </c>
      <c r="E434" s="22"/>
      <c r="F434" s="2" t="s">
        <v>783</v>
      </c>
      <c r="G434" s="2" t="s">
        <v>36</v>
      </c>
      <c r="H434" s="2"/>
      <c r="I434" s="2"/>
      <c r="J434" s="5" t="s">
        <v>1790</v>
      </c>
      <c r="K434" s="3">
        <v>35899</v>
      </c>
      <c r="L434" s="3">
        <v>35827</v>
      </c>
      <c r="M434" s="5">
        <v>12</v>
      </c>
      <c r="N434" s="3">
        <v>38749</v>
      </c>
      <c r="O434" s="1">
        <v>6</v>
      </c>
      <c r="P434" s="29">
        <f>IF(OR(N434="?",(O434="?")),"?",DATE(YEAR(N434),MONTH(N434)-(O434),DAY(N434)))</f>
        <v>38565</v>
      </c>
      <c r="Q434" s="2" t="s">
        <v>2985</v>
      </c>
      <c r="R434" s="1">
        <v>24</v>
      </c>
      <c r="S434" s="2" t="s">
        <v>2547</v>
      </c>
      <c r="T434" s="29">
        <f>IF(OR(O434="?",(U434="?")),"?",DATE(YEAR(U434),MONTH(U434)-(O434),DAY(U434)))</f>
        <v>39295</v>
      </c>
      <c r="U434" s="29">
        <f>IF(R434&lt;250,DATE(YEAR(N434),MONTH(N434)+(R434),DAY(N434)),IF(R434="Nvt",DATE(YEAR(N434),MONTH(N434),DAY(N434)),"?"))</f>
        <v>39479</v>
      </c>
      <c r="V434" s="1" t="s">
        <v>2548</v>
      </c>
      <c r="W434" s="5" t="s">
        <v>2994</v>
      </c>
      <c r="X434" s="2" t="s">
        <v>361</v>
      </c>
      <c r="Y434" s="1" t="s">
        <v>2553</v>
      </c>
      <c r="Z434" s="4">
        <v>8055</v>
      </c>
      <c r="AA434" s="2" t="s">
        <v>2550</v>
      </c>
      <c r="AB434" s="2" t="s">
        <v>1681</v>
      </c>
      <c r="AC434" s="2" t="s">
        <v>2547</v>
      </c>
      <c r="AD434" s="1" t="s">
        <v>1498</v>
      </c>
      <c r="AE434" s="2" t="s">
        <v>2995</v>
      </c>
      <c r="AF434" s="2" t="s">
        <v>2985</v>
      </c>
      <c r="AG434" s="1" t="s">
        <v>1791</v>
      </c>
      <c r="AH434" s="2" t="s">
        <v>19</v>
      </c>
      <c r="AI434" s="2" t="s">
        <v>2547</v>
      </c>
      <c r="AJ434" s="2"/>
      <c r="AK434" s="2"/>
      <c r="AL434" s="2"/>
      <c r="AM434" s="2"/>
    </row>
    <row r="435" spans="1:39" s="43" customFormat="1" ht="12.75">
      <c r="A435" s="5" t="s">
        <v>898</v>
      </c>
      <c r="B435" s="27" t="s">
        <v>2924</v>
      </c>
      <c r="C435" s="2" t="s">
        <v>545</v>
      </c>
      <c r="D435" s="2">
        <f>COUNTIF(C:C,C435)</f>
        <v>1</v>
      </c>
      <c r="E435" s="22"/>
      <c r="F435" s="2" t="s">
        <v>2547</v>
      </c>
      <c r="G435" s="33" t="s">
        <v>25</v>
      </c>
      <c r="H435" s="28"/>
      <c r="I435" s="2"/>
      <c r="J435" s="5" t="s">
        <v>2552</v>
      </c>
      <c r="K435" s="3">
        <v>37742</v>
      </c>
      <c r="L435" s="3">
        <v>37742</v>
      </c>
      <c r="M435" s="5">
        <v>12</v>
      </c>
      <c r="N435" s="3">
        <v>37742</v>
      </c>
      <c r="O435" s="1">
        <v>3</v>
      </c>
      <c r="P435" s="29">
        <f>IF(OR(N435="?",(O435="?")),"?",DATE(YEAR(N435),MONTH(N435)-(O435),DAY(N435)))</f>
        <v>37653</v>
      </c>
      <c r="Q435" s="2" t="s">
        <v>2985</v>
      </c>
      <c r="R435" s="1">
        <v>12</v>
      </c>
      <c r="S435" s="2" t="s">
        <v>2547</v>
      </c>
      <c r="T435" s="29">
        <f>IF(OR(O435="?",(U435="?")),"?",DATE(YEAR(U435),MONTH(U435)-(O435),DAY(U435)))</f>
        <v>38018</v>
      </c>
      <c r="U435" s="29">
        <f>IF(R435&lt;250,DATE(YEAR(N435),MONTH(N435)+(R435),DAY(N435)),IF(R435="Nvt",DATE(YEAR(N435),MONTH(N435),DAY(N435)),"?"))</f>
        <v>38108</v>
      </c>
      <c r="V435" s="1" t="s">
        <v>2548</v>
      </c>
      <c r="W435" s="5" t="s">
        <v>205</v>
      </c>
      <c r="X435" s="2" t="s">
        <v>206</v>
      </c>
      <c r="Y435" s="1" t="s">
        <v>3773</v>
      </c>
      <c r="Z435" s="4">
        <v>2.5</v>
      </c>
      <c r="AA435" s="2" t="s">
        <v>207</v>
      </c>
      <c r="AB435" s="2" t="s">
        <v>208</v>
      </c>
      <c r="AC435" s="2" t="s">
        <v>830</v>
      </c>
      <c r="AD435" s="2" t="s">
        <v>2547</v>
      </c>
      <c r="AE435" s="2" t="s">
        <v>2547</v>
      </c>
      <c r="AF435" s="2"/>
      <c r="AG435" s="1" t="s">
        <v>3776</v>
      </c>
      <c r="AH435" s="2" t="s">
        <v>3708</v>
      </c>
      <c r="AI435" s="2" t="s">
        <v>2547</v>
      </c>
      <c r="AJ435" s="2"/>
      <c r="AK435" s="2"/>
      <c r="AL435" s="2"/>
      <c r="AM435" s="2"/>
    </row>
    <row r="436" spans="1:39" s="43" customFormat="1" ht="12.75">
      <c r="A436" s="15" t="s">
        <v>685</v>
      </c>
      <c r="B436" s="27"/>
      <c r="C436" s="2"/>
      <c r="D436" s="2"/>
      <c r="E436" s="22"/>
      <c r="F436" s="2"/>
      <c r="G436" s="2"/>
      <c r="H436" s="28"/>
      <c r="I436" s="2"/>
      <c r="J436" s="15"/>
      <c r="K436" s="3"/>
      <c r="L436" s="3"/>
      <c r="M436" s="5"/>
      <c r="N436" s="3"/>
      <c r="O436" s="1"/>
      <c r="P436" s="29"/>
      <c r="Q436" s="2"/>
      <c r="R436" s="1"/>
      <c r="S436" s="2"/>
      <c r="T436" s="29"/>
      <c r="U436" s="29"/>
      <c r="V436" s="1"/>
      <c r="W436" s="5"/>
      <c r="X436" s="2"/>
      <c r="Y436" s="1"/>
      <c r="Z436" s="4"/>
      <c r="AA436" s="2"/>
      <c r="AB436" s="2"/>
      <c r="AC436" s="2"/>
      <c r="AD436" s="2"/>
      <c r="AE436" s="2"/>
      <c r="AF436" s="2"/>
      <c r="AG436" s="1"/>
      <c r="AH436" s="2"/>
      <c r="AI436" s="2"/>
      <c r="AJ436" s="2"/>
      <c r="AK436" s="2"/>
      <c r="AL436" s="2"/>
      <c r="AM436" s="2"/>
    </row>
    <row r="437" spans="1:39" s="43" customFormat="1" ht="12.75" outlineLevel="1">
      <c r="A437" s="14" t="s">
        <v>898</v>
      </c>
      <c r="B437" s="27" t="s">
        <v>2925</v>
      </c>
      <c r="C437" s="2" t="s">
        <v>3721</v>
      </c>
      <c r="D437" s="2">
        <f>COUNTIF(C:C,C437)</f>
        <v>1</v>
      </c>
      <c r="E437" s="30" t="s">
        <v>3665</v>
      </c>
      <c r="F437" s="5" t="s">
        <v>3722</v>
      </c>
      <c r="G437" s="33" t="s">
        <v>114</v>
      </c>
      <c r="H437" s="28"/>
      <c r="I437" s="2"/>
      <c r="J437" s="2" t="s">
        <v>2546</v>
      </c>
      <c r="K437" s="3">
        <v>40247</v>
      </c>
      <c r="L437" s="3">
        <v>40247</v>
      </c>
      <c r="M437" s="5">
        <v>12</v>
      </c>
      <c r="N437" s="3">
        <v>40611</v>
      </c>
      <c r="O437" s="1">
        <v>3</v>
      </c>
      <c r="P437" s="29">
        <f>IF(OR(N437="?",(O437="?")),"?",DATE(YEAR(N437),MONTH(N437)-(O437),DAY(N437)))</f>
        <v>40521</v>
      </c>
      <c r="Q437" s="2" t="s">
        <v>2985</v>
      </c>
      <c r="R437" s="1">
        <v>12</v>
      </c>
      <c r="S437" s="2" t="s">
        <v>2547</v>
      </c>
      <c r="T437" s="29">
        <f>IF(OR(O437="?",(U437="?")),"?",DATE(YEAR(U437),MONTH(U437)-(O437),DAY(U437)))</f>
        <v>40886</v>
      </c>
      <c r="U437" s="29">
        <f>IF(R437&lt;250,DATE(YEAR(N437),MONTH(N437)+(R437),DAY(N437)),IF(R437="Nvt",DATE(YEAR(N437),MONTH(N437),DAY(N437)),"?"))</f>
        <v>40977</v>
      </c>
      <c r="V437" s="1" t="s">
        <v>2548</v>
      </c>
      <c r="W437" s="5" t="s">
        <v>1830</v>
      </c>
      <c r="X437" s="2" t="s">
        <v>3723</v>
      </c>
      <c r="Y437" s="5" t="s">
        <v>2537</v>
      </c>
      <c r="Z437" s="4">
        <v>214.5</v>
      </c>
      <c r="AA437" s="2" t="s">
        <v>2550</v>
      </c>
      <c r="AB437" s="2" t="s">
        <v>3724</v>
      </c>
      <c r="AC437" s="2" t="s">
        <v>2974</v>
      </c>
      <c r="AD437" s="2" t="s">
        <v>2198</v>
      </c>
      <c r="AE437" s="2" t="s">
        <v>1835</v>
      </c>
      <c r="AF437" s="2" t="s">
        <v>2985</v>
      </c>
      <c r="AG437" s="1" t="s">
        <v>1366</v>
      </c>
      <c r="AH437" s="2" t="s">
        <v>3725</v>
      </c>
      <c r="AI437" s="2" t="s">
        <v>2547</v>
      </c>
      <c r="AJ437" s="2"/>
      <c r="AK437" s="2"/>
      <c r="AL437" s="2"/>
      <c r="AM437" s="2"/>
    </row>
    <row r="438" spans="1:39" s="43" customFormat="1" ht="12.75" outlineLevel="1">
      <c r="A438" s="14" t="s">
        <v>898</v>
      </c>
      <c r="B438" s="27" t="s">
        <v>2926</v>
      </c>
      <c r="C438" s="2" t="s">
        <v>3726</v>
      </c>
      <c r="D438" s="2">
        <f>COUNTIF(C:C,C438)</f>
        <v>1</v>
      </c>
      <c r="E438" s="30" t="s">
        <v>3666</v>
      </c>
      <c r="F438" s="5" t="s">
        <v>3727</v>
      </c>
      <c r="G438" s="33" t="s">
        <v>114</v>
      </c>
      <c r="H438" s="28"/>
      <c r="I438" s="2"/>
      <c r="J438" s="2" t="s">
        <v>2546</v>
      </c>
      <c r="K438" s="3">
        <v>40247</v>
      </c>
      <c r="L438" s="3">
        <v>40247</v>
      </c>
      <c r="M438" s="5">
        <v>12</v>
      </c>
      <c r="N438" s="3">
        <v>40611</v>
      </c>
      <c r="O438" s="1">
        <v>3</v>
      </c>
      <c r="P438" s="29">
        <f>IF(OR(N438="?",(O438="?")),"?",DATE(YEAR(N438),MONTH(N438)-(O438),DAY(N438)))</f>
        <v>40521</v>
      </c>
      <c r="Q438" s="2" t="s">
        <v>2985</v>
      </c>
      <c r="R438" s="1">
        <v>12</v>
      </c>
      <c r="S438" s="2" t="s">
        <v>2547</v>
      </c>
      <c r="T438" s="29">
        <f>IF(OR(O438="?",(U438="?")),"?",DATE(YEAR(U438),MONTH(U438)-(O438),DAY(U438)))</f>
        <v>40886</v>
      </c>
      <c r="U438" s="29">
        <f>IF(R438&lt;250,DATE(YEAR(N438),MONTH(N438)+(R438),DAY(N438)),IF(R438="Nvt",DATE(YEAR(N438),MONTH(N438),DAY(N438)),"?"))</f>
        <v>40977</v>
      </c>
      <c r="V438" s="1" t="s">
        <v>2548</v>
      </c>
      <c r="W438" s="5" t="s">
        <v>1830</v>
      </c>
      <c r="X438" s="2" t="s">
        <v>3723</v>
      </c>
      <c r="Y438" s="1" t="s">
        <v>1384</v>
      </c>
      <c r="Z438" s="4">
        <v>233.63</v>
      </c>
      <c r="AA438" s="2" t="s">
        <v>2550</v>
      </c>
      <c r="AB438" s="2" t="s">
        <v>3724</v>
      </c>
      <c r="AC438" s="2" t="s">
        <v>2974</v>
      </c>
      <c r="AD438" s="2" t="s">
        <v>1343</v>
      </c>
      <c r="AE438" s="2" t="s">
        <v>1835</v>
      </c>
      <c r="AF438" s="2" t="s">
        <v>2985</v>
      </c>
      <c r="AG438" s="1" t="s">
        <v>1366</v>
      </c>
      <c r="AH438" s="2" t="s">
        <v>3821</v>
      </c>
      <c r="AI438" s="2" t="s">
        <v>2547</v>
      </c>
      <c r="AJ438" s="2"/>
      <c r="AK438" s="2"/>
      <c r="AL438" s="2"/>
      <c r="AM438" s="2"/>
    </row>
    <row r="439" spans="1:39" s="43" customFormat="1" ht="12.75">
      <c r="A439" s="14" t="s">
        <v>898</v>
      </c>
      <c r="B439" s="27" t="s">
        <v>2547</v>
      </c>
      <c r="C439" s="14" t="s">
        <v>236</v>
      </c>
      <c r="D439" s="2">
        <f>COUNTIF(C:C,C439)</f>
        <v>1</v>
      </c>
      <c r="E439" s="21" t="s">
        <v>3667</v>
      </c>
      <c r="F439" s="14" t="s">
        <v>237</v>
      </c>
      <c r="G439" s="33" t="s">
        <v>25</v>
      </c>
      <c r="H439" s="14"/>
      <c r="I439" s="2"/>
      <c r="J439" s="14" t="s">
        <v>235</v>
      </c>
      <c r="K439" s="31">
        <v>39646</v>
      </c>
      <c r="L439" s="14" t="s">
        <v>2547</v>
      </c>
      <c r="M439" s="14" t="s">
        <v>2547</v>
      </c>
      <c r="N439" s="14" t="s">
        <v>2547</v>
      </c>
      <c r="O439" s="14" t="s">
        <v>2547</v>
      </c>
      <c r="P439" s="14" t="s">
        <v>2547</v>
      </c>
      <c r="Q439" s="14" t="s">
        <v>2547</v>
      </c>
      <c r="R439" s="14" t="s">
        <v>2547</v>
      </c>
      <c r="S439" s="14" t="s">
        <v>2547</v>
      </c>
      <c r="T439" s="14" t="s">
        <v>2547</v>
      </c>
      <c r="U439" s="14" t="s">
        <v>2547</v>
      </c>
      <c r="V439" s="14" t="s">
        <v>2548</v>
      </c>
      <c r="W439" s="2" t="s">
        <v>238</v>
      </c>
      <c r="X439" s="14" t="s">
        <v>239</v>
      </c>
      <c r="Y439" s="14" t="s">
        <v>3081</v>
      </c>
      <c r="Z439" s="18">
        <v>16354</v>
      </c>
      <c r="AA439" s="14" t="s">
        <v>3708</v>
      </c>
      <c r="AB439" s="14" t="s">
        <v>1695</v>
      </c>
      <c r="AC439" s="14" t="s">
        <v>1697</v>
      </c>
      <c r="AD439" s="14" t="s">
        <v>2547</v>
      </c>
      <c r="AE439" s="14" t="s">
        <v>1698</v>
      </c>
      <c r="AF439" s="14"/>
      <c r="AG439" s="14" t="s">
        <v>1699</v>
      </c>
      <c r="AH439" s="14" t="s">
        <v>1700</v>
      </c>
      <c r="AI439" s="14" t="s">
        <v>2547</v>
      </c>
      <c r="AJ439" s="14"/>
      <c r="AK439" s="14"/>
      <c r="AL439" s="14"/>
      <c r="AM439" s="14"/>
    </row>
    <row r="440" spans="1:39" s="43" customFormat="1" ht="12.75">
      <c r="A440" s="13" t="s">
        <v>684</v>
      </c>
      <c r="B440" s="27"/>
      <c r="C440" s="14"/>
      <c r="D440" s="14"/>
      <c r="E440" s="21"/>
      <c r="F440" s="14"/>
      <c r="G440" s="14"/>
      <c r="H440" s="14"/>
      <c r="I440" s="2"/>
      <c r="J440" s="13"/>
      <c r="K440" s="31"/>
      <c r="L440" s="14"/>
      <c r="M440" s="14"/>
      <c r="N440" s="14"/>
      <c r="O440" s="14"/>
      <c r="P440" s="14"/>
      <c r="Q440" s="14"/>
      <c r="R440" s="14"/>
      <c r="S440" s="14"/>
      <c r="T440" s="14"/>
      <c r="U440" s="14"/>
      <c r="V440" s="14"/>
      <c r="W440" s="2"/>
      <c r="X440" s="14"/>
      <c r="Y440" s="14"/>
      <c r="Z440" s="18"/>
      <c r="AA440" s="14"/>
      <c r="AB440" s="14"/>
      <c r="AC440" s="14"/>
      <c r="AD440" s="14"/>
      <c r="AE440" s="14"/>
      <c r="AF440" s="14"/>
      <c r="AG440" s="14"/>
      <c r="AH440" s="14"/>
      <c r="AI440" s="14"/>
      <c r="AJ440" s="14"/>
      <c r="AK440" s="14"/>
      <c r="AL440" s="14"/>
      <c r="AM440" s="14"/>
    </row>
    <row r="441" spans="1:39" s="43" customFormat="1" ht="12.75" outlineLevel="1">
      <c r="A441" s="14" t="s">
        <v>898</v>
      </c>
      <c r="B441" s="27" t="s">
        <v>2927</v>
      </c>
      <c r="C441" s="2" t="s">
        <v>2896</v>
      </c>
      <c r="D441" s="2">
        <f>COUNTIF(C:C,C441)</f>
        <v>1</v>
      </c>
      <c r="E441" s="30" t="s">
        <v>3668</v>
      </c>
      <c r="F441" s="5" t="s">
        <v>1860</v>
      </c>
      <c r="G441" s="2" t="s">
        <v>120</v>
      </c>
      <c r="H441" s="28"/>
      <c r="I441" s="2"/>
      <c r="J441" s="2" t="s">
        <v>2546</v>
      </c>
      <c r="K441" s="3">
        <v>38259</v>
      </c>
      <c r="L441" s="3">
        <v>38259</v>
      </c>
      <c r="M441" s="5">
        <v>48</v>
      </c>
      <c r="N441" s="3">
        <v>39720</v>
      </c>
      <c r="O441" s="1">
        <v>3</v>
      </c>
      <c r="P441" s="29">
        <f>IF(OR(N441="?",(O441="?")),"?",DATE(YEAR(N441),MONTH(N441)-(O441),DAY(N441)))</f>
        <v>39628</v>
      </c>
      <c r="Q441" s="2"/>
      <c r="R441" s="1">
        <v>12</v>
      </c>
      <c r="S441" s="2" t="s">
        <v>2547</v>
      </c>
      <c r="T441" s="29">
        <f>IF(OR(O441="?",(U441="?")),"?",DATE(YEAR(U441),MONTH(U441)-(O441),DAY(U441)))</f>
        <v>39993</v>
      </c>
      <c r="U441" s="29">
        <f>IF(R441&lt;250,DATE(YEAR(N441),MONTH(N441)+(R441),DAY(N441)),IF(R441="Nvt",DATE(YEAR(N441),MONTH(N441),DAY(N441)),"?"))</f>
        <v>40085</v>
      </c>
      <c r="V441" s="1" t="s">
        <v>2548</v>
      </c>
      <c r="W441" s="5" t="s">
        <v>619</v>
      </c>
      <c r="X441" s="2" t="s">
        <v>1206</v>
      </c>
      <c r="Y441" s="1" t="s">
        <v>148</v>
      </c>
      <c r="Z441" s="4">
        <v>166230.44</v>
      </c>
      <c r="AA441" s="2" t="s">
        <v>2550</v>
      </c>
      <c r="AB441" s="2" t="s">
        <v>1205</v>
      </c>
      <c r="AC441" s="2" t="s">
        <v>1207</v>
      </c>
      <c r="AD441" s="1" t="s">
        <v>1498</v>
      </c>
      <c r="AE441" s="2" t="s">
        <v>2547</v>
      </c>
      <c r="AF441" s="2" t="s">
        <v>2985</v>
      </c>
      <c r="AG441" s="1" t="s">
        <v>1370</v>
      </c>
      <c r="AH441" s="2" t="s">
        <v>2547</v>
      </c>
      <c r="AI441" s="2" t="s">
        <v>2547</v>
      </c>
      <c r="AJ441" s="2"/>
      <c r="AK441" s="2"/>
      <c r="AL441" s="2"/>
      <c r="AM441" s="2"/>
    </row>
    <row r="442" spans="1:39" s="43" customFormat="1" ht="12.75" outlineLevel="1">
      <c r="A442" s="5" t="s">
        <v>898</v>
      </c>
      <c r="B442" s="27" t="s">
        <v>2928</v>
      </c>
      <c r="C442" s="2" t="s">
        <v>1107</v>
      </c>
      <c r="D442" s="2">
        <f>COUNTIF(C:C,C442)</f>
        <v>1</v>
      </c>
      <c r="E442" s="22" t="s">
        <v>3669</v>
      </c>
      <c r="F442" s="2" t="s">
        <v>1151</v>
      </c>
      <c r="G442" s="2" t="s">
        <v>122</v>
      </c>
      <c r="H442" s="2"/>
      <c r="I442" s="2"/>
      <c r="J442" s="5" t="s">
        <v>143</v>
      </c>
      <c r="K442" s="3">
        <v>37622</v>
      </c>
      <c r="L442" s="3">
        <v>37622</v>
      </c>
      <c r="M442" s="28">
        <f>(YEAR(N442)-YEAR(L442))*12+MONTH(N442)-MONTH(L442)</f>
        <v>23</v>
      </c>
      <c r="N442" s="3">
        <v>38352</v>
      </c>
      <c r="O442" s="2" t="s">
        <v>2547</v>
      </c>
      <c r="P442" s="29" t="str">
        <f>IF(OR(N442="?",(O442="?")),"?",DATE(YEAR(N442),MONTH(N442)-(O442),DAY(N442)))</f>
        <v>?</v>
      </c>
      <c r="Q442" s="2" t="s">
        <v>2547</v>
      </c>
      <c r="R442" s="2" t="s">
        <v>2547</v>
      </c>
      <c r="S442" s="2" t="s">
        <v>2547</v>
      </c>
      <c r="T442" s="29" t="str">
        <f>IF(OR(O442="?",(U442="?")),"?",DATE(YEAR(U442),MONTH(U442)-(O442),DAY(U442)))</f>
        <v>?</v>
      </c>
      <c r="U442" s="29" t="str">
        <f>IF(R442&lt;250,DATE(YEAR(N442),MONTH(N442)+(R442),DAY(N442)),IF(R442="Nvt",DATE(YEAR(N442),MONTH(N442),DAY(N442)),"?"))</f>
        <v>?</v>
      </c>
      <c r="V442" s="1" t="s">
        <v>2548</v>
      </c>
      <c r="W442" s="5" t="s">
        <v>1231</v>
      </c>
      <c r="X442" s="2" t="s">
        <v>650</v>
      </c>
      <c r="Y442" s="1" t="s">
        <v>145</v>
      </c>
      <c r="Z442" s="4" t="s">
        <v>2547</v>
      </c>
      <c r="AA442" s="2" t="s">
        <v>2550</v>
      </c>
      <c r="AB442" s="2" t="s">
        <v>557</v>
      </c>
      <c r="AC442" s="2" t="s">
        <v>2547</v>
      </c>
      <c r="AD442" s="1" t="s">
        <v>146</v>
      </c>
      <c r="AE442" s="2" t="s">
        <v>558</v>
      </c>
      <c r="AF442" s="2"/>
      <c r="AG442" s="1" t="s">
        <v>147</v>
      </c>
      <c r="AH442" s="2" t="s">
        <v>3708</v>
      </c>
      <c r="AI442" s="2" t="s">
        <v>2547</v>
      </c>
      <c r="AJ442" s="2"/>
      <c r="AK442" s="2"/>
      <c r="AL442" s="2"/>
      <c r="AM442" s="2"/>
    </row>
    <row r="443" spans="1:39" s="43" customFormat="1" ht="12.75" outlineLevel="1">
      <c r="A443" s="5"/>
      <c r="B443" s="27" t="s">
        <v>2929</v>
      </c>
      <c r="C443" s="2" t="s">
        <v>1461</v>
      </c>
      <c r="D443" s="2"/>
      <c r="E443" s="30" t="s">
        <v>3670</v>
      </c>
      <c r="F443" s="5" t="s">
        <v>845</v>
      </c>
      <c r="G443" s="2" t="s">
        <v>120</v>
      </c>
      <c r="H443" s="28"/>
      <c r="I443" s="2"/>
      <c r="J443" s="5" t="s">
        <v>2552</v>
      </c>
      <c r="K443" s="3">
        <v>38345</v>
      </c>
      <c r="L443" s="3">
        <v>38353</v>
      </c>
      <c r="M443" s="5">
        <v>60</v>
      </c>
      <c r="N443" s="3">
        <v>40179</v>
      </c>
      <c r="O443" s="2" t="s">
        <v>2547</v>
      </c>
      <c r="P443" s="29" t="str">
        <f>IF(OR(N443="?",(O443="?")),"?",DATE(YEAR(N443),MONTH(N443)-(O443),DAY(N443)))</f>
        <v>?</v>
      </c>
      <c r="Q443" s="2" t="s">
        <v>2547</v>
      </c>
      <c r="R443" s="2" t="s">
        <v>2547</v>
      </c>
      <c r="S443" s="2" t="s">
        <v>2547</v>
      </c>
      <c r="T443" s="29" t="str">
        <f>IF(OR(O443="?",(U443="?")),"?",DATE(YEAR(U443),MONTH(U443)-(O443),DAY(U443)))</f>
        <v>?</v>
      </c>
      <c r="U443" s="29" t="str">
        <f>IF(R443&lt;250,DATE(YEAR(N443),MONTH(N443)+(R443),DAY(N443)),IF(R443="Nvt",DATE(YEAR(N443),MONTH(N443),DAY(N443)),"?"))</f>
        <v>?</v>
      </c>
      <c r="V443" s="1" t="s">
        <v>2548</v>
      </c>
      <c r="W443" s="5" t="s">
        <v>846</v>
      </c>
      <c r="X443" s="2" t="s">
        <v>847</v>
      </c>
      <c r="Y443" s="1" t="s">
        <v>1798</v>
      </c>
      <c r="Z443" s="4" t="s">
        <v>2547</v>
      </c>
      <c r="AA443" s="2" t="s">
        <v>2550</v>
      </c>
      <c r="AB443" s="2" t="s">
        <v>848</v>
      </c>
      <c r="AC443" s="2" t="s">
        <v>2547</v>
      </c>
      <c r="AD443" s="1" t="s">
        <v>1498</v>
      </c>
      <c r="AE443" s="2" t="s">
        <v>2547</v>
      </c>
      <c r="AF443" s="2"/>
      <c r="AG443" s="1" t="s">
        <v>1369</v>
      </c>
      <c r="AH443" s="2" t="s">
        <v>3708</v>
      </c>
      <c r="AI443" s="2" t="s">
        <v>2547</v>
      </c>
      <c r="AJ443" s="2"/>
      <c r="AK443" s="2"/>
      <c r="AL443" s="2"/>
      <c r="AM443" s="2"/>
    </row>
    <row r="444" spans="1:39" s="43" customFormat="1" ht="12.75">
      <c r="A444" s="15" t="s">
        <v>1558</v>
      </c>
      <c r="B444" s="27"/>
      <c r="C444" s="2"/>
      <c r="D444" s="2"/>
      <c r="E444" s="30"/>
      <c r="F444" s="5"/>
      <c r="G444" s="2"/>
      <c r="H444" s="28"/>
      <c r="I444" s="2"/>
      <c r="J444" s="15"/>
      <c r="K444" s="3"/>
      <c r="L444" s="3"/>
      <c r="M444" s="5"/>
      <c r="N444" s="3"/>
      <c r="O444" s="2"/>
      <c r="P444" s="29"/>
      <c r="Q444" s="2"/>
      <c r="R444" s="2"/>
      <c r="S444" s="2"/>
      <c r="T444" s="29"/>
      <c r="U444" s="29"/>
      <c r="V444" s="1"/>
      <c r="W444" s="5"/>
      <c r="X444" s="2"/>
      <c r="Y444" s="1"/>
      <c r="Z444" s="4"/>
      <c r="AA444" s="2"/>
      <c r="AB444" s="2"/>
      <c r="AC444" s="2"/>
      <c r="AD444" s="1"/>
      <c r="AE444" s="2"/>
      <c r="AF444" s="2"/>
      <c r="AG444" s="1"/>
      <c r="AH444" s="2"/>
      <c r="AI444" s="2"/>
      <c r="AJ444" s="2"/>
      <c r="AK444" s="2"/>
      <c r="AL444" s="2"/>
      <c r="AM444" s="2"/>
    </row>
    <row r="445" spans="1:39" s="43" customFormat="1" ht="12.75" outlineLevel="1">
      <c r="A445" s="14" t="s">
        <v>898</v>
      </c>
      <c r="B445" s="27" t="s">
        <v>2930</v>
      </c>
      <c r="C445" s="2" t="s">
        <v>245</v>
      </c>
      <c r="D445" s="2">
        <f>COUNTIF(C:C,C445)</f>
        <v>1</v>
      </c>
      <c r="E445" s="30" t="s">
        <v>3671</v>
      </c>
      <c r="F445" s="5" t="s">
        <v>1614</v>
      </c>
      <c r="G445" s="33" t="s">
        <v>114</v>
      </c>
      <c r="H445" s="28"/>
      <c r="I445" s="2"/>
      <c r="J445" s="2" t="s">
        <v>2546</v>
      </c>
      <c r="K445" s="3">
        <v>38090</v>
      </c>
      <c r="L445" s="3">
        <v>38090</v>
      </c>
      <c r="M445" s="28">
        <v>8</v>
      </c>
      <c r="N445" s="3">
        <v>38352</v>
      </c>
      <c r="O445" s="1">
        <v>2</v>
      </c>
      <c r="P445" s="29">
        <f>IF(OR(N445="?",(O445="?")),"?",DATE(YEAR(N445),MONTH(N445)-(O445),DAY(N445)))</f>
        <v>38291</v>
      </c>
      <c r="Q445" s="2" t="s">
        <v>2985</v>
      </c>
      <c r="R445" s="1">
        <v>12</v>
      </c>
      <c r="S445" s="2" t="s">
        <v>2547</v>
      </c>
      <c r="T445" s="29">
        <f>IF(OR(O445="?",(U445="?")),"?",DATE(YEAR(U445),MONTH(U445)-(O445),DAY(U445)))</f>
        <v>38656</v>
      </c>
      <c r="U445" s="29">
        <f>IF(R445&lt;250,DATE(YEAR(N445),MONTH(N445)+(R445),DAY(N445)),IF(R445="Nvt",DATE(YEAR(N445),MONTH(N445),DAY(N445)),"?"))</f>
        <v>38717</v>
      </c>
      <c r="V445" s="1" t="s">
        <v>2548</v>
      </c>
      <c r="W445" s="5" t="s">
        <v>2099</v>
      </c>
      <c r="X445" s="2" t="s">
        <v>1615</v>
      </c>
      <c r="Y445" s="1" t="s">
        <v>2553</v>
      </c>
      <c r="Z445" s="4">
        <v>287</v>
      </c>
      <c r="AA445" s="2" t="s">
        <v>2550</v>
      </c>
      <c r="AB445" s="2" t="s">
        <v>1616</v>
      </c>
      <c r="AC445" s="2" t="s">
        <v>1819</v>
      </c>
      <c r="AD445" s="2" t="s">
        <v>2198</v>
      </c>
      <c r="AE445" s="2" t="s">
        <v>2101</v>
      </c>
      <c r="AF445" s="2" t="s">
        <v>2985</v>
      </c>
      <c r="AG445" s="1" t="s">
        <v>1477</v>
      </c>
      <c r="AH445" s="2" t="s">
        <v>1670</v>
      </c>
      <c r="AI445" s="2" t="s">
        <v>2547</v>
      </c>
      <c r="AJ445" s="2"/>
      <c r="AK445" s="2"/>
      <c r="AL445" s="2"/>
      <c r="AM445" s="2"/>
    </row>
    <row r="446" spans="1:39" s="51" customFormat="1" ht="12.75" outlineLevel="1">
      <c r="A446" s="14" t="s">
        <v>898</v>
      </c>
      <c r="B446" s="27" t="s">
        <v>2931</v>
      </c>
      <c r="C446" s="2" t="s">
        <v>2818</v>
      </c>
      <c r="D446" s="2">
        <f>COUNTIF(C:C,C446)</f>
        <v>1</v>
      </c>
      <c r="E446" s="30">
        <v>720521001</v>
      </c>
      <c r="F446" s="5" t="s">
        <v>405</v>
      </c>
      <c r="G446" s="33" t="s">
        <v>114</v>
      </c>
      <c r="H446" s="28"/>
      <c r="I446" s="2"/>
      <c r="J446" s="2" t="s">
        <v>2546</v>
      </c>
      <c r="K446" s="3">
        <v>34775</v>
      </c>
      <c r="L446" s="3">
        <v>34775</v>
      </c>
      <c r="M446" s="5">
        <v>12</v>
      </c>
      <c r="N446" s="3">
        <v>35064</v>
      </c>
      <c r="O446" s="2">
        <v>2</v>
      </c>
      <c r="P446" s="29">
        <f>IF(OR(N446="?",(O446="?")),"?",DATE(YEAR(N446),MONTH(N446)-(O446),DAY(N446)))</f>
        <v>35003</v>
      </c>
      <c r="Q446" s="2" t="s">
        <v>2985</v>
      </c>
      <c r="R446" s="2">
        <v>12</v>
      </c>
      <c r="S446" s="2" t="s">
        <v>2547</v>
      </c>
      <c r="T446" s="29">
        <f>IF(OR(O446="?",(U446="?")),"?",DATE(YEAR(U446),MONTH(U446)-(O446),DAY(U446)))</f>
        <v>35369</v>
      </c>
      <c r="U446" s="29">
        <f>IF(R446&lt;250,DATE(YEAR(N446),MONTH(N446)+(R446),DAY(N446)),IF(R446="Nvt",DATE(YEAR(N446),MONTH(N446),DAY(N446)),"?"))</f>
        <v>35430</v>
      </c>
      <c r="V446" s="1" t="s">
        <v>2548</v>
      </c>
      <c r="W446" s="5" t="s">
        <v>2099</v>
      </c>
      <c r="X446" s="2"/>
      <c r="Y446" s="1" t="s">
        <v>2549</v>
      </c>
      <c r="Z446" s="4">
        <v>177.31</v>
      </c>
      <c r="AA446" s="2" t="s">
        <v>2550</v>
      </c>
      <c r="AB446" s="2" t="s">
        <v>2100</v>
      </c>
      <c r="AC446" s="2" t="s">
        <v>3427</v>
      </c>
      <c r="AD446" s="1" t="s">
        <v>1498</v>
      </c>
      <c r="AE446" s="2" t="s">
        <v>2101</v>
      </c>
      <c r="AF446" s="2" t="s">
        <v>2985</v>
      </c>
      <c r="AG446" s="1" t="s">
        <v>1025</v>
      </c>
      <c r="AH446" s="2" t="s">
        <v>2102</v>
      </c>
      <c r="AI446" s="2" t="s">
        <v>2547</v>
      </c>
      <c r="AJ446" s="2"/>
      <c r="AK446" s="2"/>
      <c r="AL446" s="2"/>
      <c r="AM446" s="2"/>
    </row>
    <row r="447" spans="1:39" s="43" customFormat="1" ht="12.75" outlineLevel="1">
      <c r="A447" s="14" t="s">
        <v>898</v>
      </c>
      <c r="B447" s="27" t="s">
        <v>2932</v>
      </c>
      <c r="C447" s="2" t="s">
        <v>805</v>
      </c>
      <c r="D447" s="2">
        <f>COUNTIF(C:C,C447)</f>
        <v>1</v>
      </c>
      <c r="E447" s="22" t="s">
        <v>3564</v>
      </c>
      <c r="F447" s="2" t="s">
        <v>2593</v>
      </c>
      <c r="G447" s="33" t="s">
        <v>114</v>
      </c>
      <c r="H447" s="28"/>
      <c r="I447" s="2"/>
      <c r="J447" s="2" t="s">
        <v>2546</v>
      </c>
      <c r="K447" s="3">
        <v>39744</v>
      </c>
      <c r="L447" s="3">
        <v>39609</v>
      </c>
      <c r="M447" s="28">
        <v>24</v>
      </c>
      <c r="N447" s="3">
        <v>40338</v>
      </c>
      <c r="O447" s="2" t="s">
        <v>2547</v>
      </c>
      <c r="P447" s="2" t="s">
        <v>2547</v>
      </c>
      <c r="Q447" s="2" t="s">
        <v>2547</v>
      </c>
      <c r="R447" s="2" t="s">
        <v>2547</v>
      </c>
      <c r="S447" s="2" t="s">
        <v>2547</v>
      </c>
      <c r="T447" s="2" t="s">
        <v>2547</v>
      </c>
      <c r="U447" s="2" t="s">
        <v>2547</v>
      </c>
      <c r="V447" s="1" t="s">
        <v>2548</v>
      </c>
      <c r="W447" s="2" t="s">
        <v>157</v>
      </c>
      <c r="X447" s="2" t="s">
        <v>2594</v>
      </c>
      <c r="Y447" s="1" t="s">
        <v>1384</v>
      </c>
      <c r="Z447" s="4">
        <v>245</v>
      </c>
      <c r="AA447" s="2" t="s">
        <v>2550</v>
      </c>
      <c r="AB447" s="2" t="s">
        <v>155</v>
      </c>
      <c r="AC447" s="2" t="s">
        <v>156</v>
      </c>
      <c r="AD447" s="2" t="s">
        <v>1507</v>
      </c>
      <c r="AE447" s="2" t="s">
        <v>2547</v>
      </c>
      <c r="AF447" s="2" t="s">
        <v>2985</v>
      </c>
      <c r="AG447" s="2" t="s">
        <v>2595</v>
      </c>
      <c r="AH447" s="2" t="s">
        <v>154</v>
      </c>
      <c r="AI447" s="2" t="s">
        <v>2596</v>
      </c>
      <c r="AJ447" s="2"/>
      <c r="AK447" s="2"/>
      <c r="AL447" s="2"/>
      <c r="AM447" s="2"/>
    </row>
    <row r="448" spans="1:39" s="43" customFormat="1" ht="12.75">
      <c r="A448" s="13" t="s">
        <v>1559</v>
      </c>
      <c r="B448" s="27"/>
      <c r="C448" s="2"/>
      <c r="D448" s="2"/>
      <c r="E448" s="22"/>
      <c r="F448" s="2"/>
      <c r="G448" s="2"/>
      <c r="H448" s="28"/>
      <c r="I448" s="2"/>
      <c r="J448" s="13"/>
      <c r="K448" s="3"/>
      <c r="L448" s="3"/>
      <c r="M448" s="28"/>
      <c r="N448" s="3"/>
      <c r="O448" s="2"/>
      <c r="P448" s="2"/>
      <c r="Q448" s="2"/>
      <c r="R448" s="2"/>
      <c r="S448" s="2"/>
      <c r="T448" s="2"/>
      <c r="U448" s="2"/>
      <c r="V448" s="1"/>
      <c r="W448" s="2"/>
      <c r="X448" s="2"/>
      <c r="Y448" s="1"/>
      <c r="Z448" s="4"/>
      <c r="AA448" s="2"/>
      <c r="AB448" s="2"/>
      <c r="AC448" s="2"/>
      <c r="AD448" s="2"/>
      <c r="AE448" s="2"/>
      <c r="AF448" s="2"/>
      <c r="AG448" s="2"/>
      <c r="AH448" s="2"/>
      <c r="AI448" s="2"/>
      <c r="AJ448" s="2"/>
      <c r="AK448" s="2"/>
      <c r="AL448" s="2"/>
      <c r="AM448" s="2"/>
    </row>
    <row r="449" spans="1:39" s="43" customFormat="1" ht="12.75" outlineLevel="1">
      <c r="A449" s="5" t="s">
        <v>898</v>
      </c>
      <c r="B449" s="27" t="s">
        <v>2933</v>
      </c>
      <c r="C449" s="2" t="s">
        <v>3392</v>
      </c>
      <c r="D449" s="2">
        <f>COUNTIF(C:C,C449)</f>
        <v>1</v>
      </c>
      <c r="E449" s="30" t="s">
        <v>3565</v>
      </c>
      <c r="F449" s="5" t="s">
        <v>2496</v>
      </c>
      <c r="G449" s="28" t="s">
        <v>114</v>
      </c>
      <c r="H449" s="28"/>
      <c r="I449" s="2"/>
      <c r="J449" s="5" t="s">
        <v>150</v>
      </c>
      <c r="K449" s="2"/>
      <c r="L449" s="3">
        <v>37926</v>
      </c>
      <c r="M449" s="5">
        <v>36</v>
      </c>
      <c r="N449" s="3">
        <v>39022</v>
      </c>
      <c r="O449" s="2">
        <v>3</v>
      </c>
      <c r="P449" s="29">
        <f>IF(OR(N449="?",(O449="?")),"?",DATE(YEAR(N449),MONTH(N449)-(O449),DAY(N449)))</f>
        <v>38930</v>
      </c>
      <c r="Q449" s="2" t="s">
        <v>2985</v>
      </c>
      <c r="R449" s="2">
        <v>12</v>
      </c>
      <c r="S449" s="2" t="s">
        <v>2547</v>
      </c>
      <c r="T449" s="29">
        <f>IF(OR(O449="?",(U449="?")),"?",DATE(YEAR(U449),MONTH(U449)-(O449),DAY(U449)))</f>
        <v>39295</v>
      </c>
      <c r="U449" s="29">
        <f>IF(R449&lt;250,DATE(YEAR(N449),MONTH(N449)+(R449),DAY(N449)),IF(R449="Nvt",DATE(YEAR(N449),MONTH(N449),DAY(N449)),"?"))</f>
        <v>39387</v>
      </c>
      <c r="V449" s="1" t="s">
        <v>2548</v>
      </c>
      <c r="W449" s="5" t="s">
        <v>1232</v>
      </c>
      <c r="X449" s="2" t="s">
        <v>3709</v>
      </c>
      <c r="Y449" s="1" t="s">
        <v>1779</v>
      </c>
      <c r="Z449" s="4">
        <v>283.2</v>
      </c>
      <c r="AA449" s="2" t="s">
        <v>2550</v>
      </c>
      <c r="AB449" s="2" t="s">
        <v>1832</v>
      </c>
      <c r="AC449" s="2" t="s">
        <v>3029</v>
      </c>
      <c r="AD449" s="5" t="s">
        <v>2202</v>
      </c>
      <c r="AE449" s="2" t="s">
        <v>2857</v>
      </c>
      <c r="AF449" s="2" t="s">
        <v>2985</v>
      </c>
      <c r="AG449" s="1" t="s">
        <v>660</v>
      </c>
      <c r="AH449" s="2" t="s">
        <v>1154</v>
      </c>
      <c r="AI449" s="2" t="s">
        <v>2547</v>
      </c>
      <c r="AJ449" s="2"/>
      <c r="AK449" s="2"/>
      <c r="AL449" s="2"/>
      <c r="AM449" s="2"/>
    </row>
    <row r="450" spans="1:39" s="43" customFormat="1" ht="12.75" outlineLevel="1">
      <c r="A450" s="5" t="s">
        <v>898</v>
      </c>
      <c r="B450" s="27" t="s">
        <v>2934</v>
      </c>
      <c r="C450" s="2" t="s">
        <v>726</v>
      </c>
      <c r="D450" s="2">
        <f>COUNTIF(C:C,C450)</f>
        <v>1</v>
      </c>
      <c r="E450" s="22" t="s">
        <v>3566</v>
      </c>
      <c r="F450" s="2" t="s">
        <v>727</v>
      </c>
      <c r="G450" s="28" t="s">
        <v>114</v>
      </c>
      <c r="H450" s="28"/>
      <c r="I450" s="2"/>
      <c r="J450" s="5" t="s">
        <v>150</v>
      </c>
      <c r="K450" s="3">
        <v>39315</v>
      </c>
      <c r="L450" s="3">
        <v>39295</v>
      </c>
      <c r="M450" s="28">
        <v>36</v>
      </c>
      <c r="N450" s="3">
        <v>40391</v>
      </c>
      <c r="O450" s="2">
        <v>3</v>
      </c>
      <c r="P450" s="29">
        <f>IF(OR(N450="?",(O450="?")),"?",DATE(YEAR(N450),MONTH(N450)-(O450),DAY(N450)))</f>
        <v>40299</v>
      </c>
      <c r="Q450" s="2" t="s">
        <v>2985</v>
      </c>
      <c r="R450" s="2">
        <v>12</v>
      </c>
      <c r="S450" s="2" t="s">
        <v>2547</v>
      </c>
      <c r="T450" s="29">
        <f>IF(OR(O450="?",(U450="?")),"?",DATE(YEAR(U450),MONTH(U450)-(O450),DAY(U450)))</f>
        <v>40664</v>
      </c>
      <c r="U450" s="29">
        <f>IF(R450&lt;250,DATE(YEAR(N450),MONTH(N450)+(R450),DAY(N450)),IF(R450="Nvt",DATE(YEAR(N450),MONTH(N450),DAY(N450)),"?"))</f>
        <v>40756</v>
      </c>
      <c r="V450" s="1" t="s">
        <v>2548</v>
      </c>
      <c r="W450" s="5" t="s">
        <v>1232</v>
      </c>
      <c r="X450" s="2" t="s">
        <v>3709</v>
      </c>
      <c r="Y450" s="2"/>
      <c r="Z450" s="4">
        <v>926.98</v>
      </c>
      <c r="AA450" s="2" t="s">
        <v>2550</v>
      </c>
      <c r="AB450" s="2" t="s">
        <v>2188</v>
      </c>
      <c r="AC450" s="2" t="s">
        <v>774</v>
      </c>
      <c r="AD450" s="2" t="s">
        <v>2198</v>
      </c>
      <c r="AE450" s="2" t="s">
        <v>2857</v>
      </c>
      <c r="AF450" s="2" t="s">
        <v>2985</v>
      </c>
      <c r="AG450" s="2" t="s">
        <v>728</v>
      </c>
      <c r="AH450" s="2" t="s">
        <v>1154</v>
      </c>
      <c r="AI450" s="2" t="s">
        <v>2547</v>
      </c>
      <c r="AJ450" s="2"/>
      <c r="AK450" s="2"/>
      <c r="AL450" s="14"/>
      <c r="AM450" s="14"/>
    </row>
    <row r="451" spans="1:39" s="43" customFormat="1" ht="12.75" outlineLevel="1">
      <c r="A451" s="14" t="s">
        <v>898</v>
      </c>
      <c r="B451" s="27" t="s">
        <v>2935</v>
      </c>
      <c r="C451" s="2" t="s">
        <v>2979</v>
      </c>
      <c r="D451" s="2">
        <f>COUNTIF(C:C,C451)</f>
        <v>1</v>
      </c>
      <c r="E451" s="30" t="s">
        <v>3567</v>
      </c>
      <c r="F451" s="5" t="s">
        <v>1153</v>
      </c>
      <c r="G451" s="28" t="s">
        <v>114</v>
      </c>
      <c r="H451" s="28"/>
      <c r="I451" s="2"/>
      <c r="J451" s="2" t="s">
        <v>2546</v>
      </c>
      <c r="K451" s="3">
        <v>39721</v>
      </c>
      <c r="L451" s="3">
        <v>39814</v>
      </c>
      <c r="M451" s="5">
        <v>12</v>
      </c>
      <c r="N451" s="3">
        <v>40178</v>
      </c>
      <c r="O451" s="2">
        <v>3</v>
      </c>
      <c r="P451" s="29">
        <f>IF(OR(N451="?",(O451="?")),"?",DATE(YEAR(N451),MONTH(N451)-(O451),DAY(N451)))</f>
        <v>40087</v>
      </c>
      <c r="Q451" s="2" t="s">
        <v>2985</v>
      </c>
      <c r="R451" s="1">
        <v>12</v>
      </c>
      <c r="S451" s="2" t="s">
        <v>2547</v>
      </c>
      <c r="T451" s="29">
        <f>IF(OR(O451="?",(U451="?")),"?",DATE(YEAR(U451),MONTH(U451)-(O451),DAY(U451)))</f>
        <v>40452</v>
      </c>
      <c r="U451" s="29">
        <f>IF(R451&lt;250,DATE(YEAR(N451),MONTH(N451)+(R451),DAY(N451)),IF(R451="Nvt",DATE(YEAR(N451),MONTH(N451),DAY(N451)),"?"))</f>
        <v>40543</v>
      </c>
      <c r="V451" s="5" t="s">
        <v>2547</v>
      </c>
      <c r="W451" s="5" t="s">
        <v>1232</v>
      </c>
      <c r="X451" s="2" t="s">
        <v>3709</v>
      </c>
      <c r="Y451" s="1" t="s">
        <v>2549</v>
      </c>
      <c r="Z451" s="4">
        <v>4263.95</v>
      </c>
      <c r="AA451" s="2" t="s">
        <v>2550</v>
      </c>
      <c r="AB451" s="2" t="s">
        <v>915</v>
      </c>
      <c r="AC451" s="2" t="s">
        <v>916</v>
      </c>
      <c r="AD451" s="1" t="s">
        <v>1498</v>
      </c>
      <c r="AE451" s="2" t="s">
        <v>2857</v>
      </c>
      <c r="AF451" s="2" t="s">
        <v>2985</v>
      </c>
      <c r="AG451" s="1" t="s">
        <v>1775</v>
      </c>
      <c r="AH451" s="2" t="s">
        <v>1154</v>
      </c>
      <c r="AI451" s="2" t="s">
        <v>2547</v>
      </c>
      <c r="AJ451" s="2"/>
      <c r="AK451" s="2"/>
      <c r="AL451" s="2"/>
      <c r="AM451" s="2"/>
    </row>
    <row r="452" spans="1:39" s="43" customFormat="1" ht="12.75" outlineLevel="1">
      <c r="A452" s="2" t="s">
        <v>898</v>
      </c>
      <c r="B452" s="27" t="s">
        <v>2936</v>
      </c>
      <c r="C452" s="2" t="s">
        <v>3737</v>
      </c>
      <c r="D452" s="2">
        <f>COUNTIF(C:C,C452)</f>
        <v>1</v>
      </c>
      <c r="E452" s="30" t="s">
        <v>3568</v>
      </c>
      <c r="F452" s="5" t="s">
        <v>2697</v>
      </c>
      <c r="G452" s="2" t="s">
        <v>114</v>
      </c>
      <c r="H452" s="28"/>
      <c r="I452" s="5"/>
      <c r="J452" s="2" t="s">
        <v>783</v>
      </c>
      <c r="K452" s="5" t="s">
        <v>783</v>
      </c>
      <c r="L452" s="5" t="s">
        <v>783</v>
      </c>
      <c r="M452" s="5" t="s">
        <v>783</v>
      </c>
      <c r="N452" s="5" t="s">
        <v>783</v>
      </c>
      <c r="O452" s="5" t="s">
        <v>783</v>
      </c>
      <c r="P452" s="5" t="s">
        <v>783</v>
      </c>
      <c r="Q452" s="5" t="s">
        <v>783</v>
      </c>
      <c r="R452" s="5" t="s">
        <v>783</v>
      </c>
      <c r="S452" s="5" t="s">
        <v>783</v>
      </c>
      <c r="T452" s="5" t="s">
        <v>783</v>
      </c>
      <c r="U452" s="5" t="s">
        <v>783</v>
      </c>
      <c r="V452" s="5" t="s">
        <v>783</v>
      </c>
      <c r="W452" s="5" t="s">
        <v>1232</v>
      </c>
      <c r="X452" s="5" t="s">
        <v>783</v>
      </c>
      <c r="Y452" s="5" t="s">
        <v>783</v>
      </c>
      <c r="Z452" s="4" t="s">
        <v>783</v>
      </c>
      <c r="AA452" s="5" t="s">
        <v>783</v>
      </c>
      <c r="AB452" s="5" t="s">
        <v>783</v>
      </c>
      <c r="AC452" s="5" t="s">
        <v>783</v>
      </c>
      <c r="AD452" s="5" t="s">
        <v>783</v>
      </c>
      <c r="AE452" s="5" t="s">
        <v>783</v>
      </c>
      <c r="AF452" s="5"/>
      <c r="AG452" s="5" t="s">
        <v>783</v>
      </c>
      <c r="AH452" s="5" t="s">
        <v>783</v>
      </c>
      <c r="AI452" s="5" t="s">
        <v>783</v>
      </c>
      <c r="AJ452" s="2"/>
      <c r="AK452" s="2"/>
      <c r="AL452" s="2"/>
      <c r="AM452" s="2"/>
    </row>
    <row r="453" spans="1:39" s="43" customFormat="1" ht="12.75" outlineLevel="1">
      <c r="A453" s="5" t="s">
        <v>898</v>
      </c>
      <c r="B453" s="27" t="s">
        <v>2937</v>
      </c>
      <c r="C453" s="2" t="s">
        <v>474</v>
      </c>
      <c r="D453" s="2">
        <f>COUNTIF(C:C,C453)</f>
        <v>1</v>
      </c>
      <c r="E453" s="30" t="s">
        <v>3569</v>
      </c>
      <c r="F453" s="5" t="s">
        <v>1063</v>
      </c>
      <c r="G453" s="28" t="s">
        <v>114</v>
      </c>
      <c r="H453" s="28"/>
      <c r="I453" s="2"/>
      <c r="J453" s="5" t="s">
        <v>150</v>
      </c>
      <c r="K453" s="3">
        <v>36209</v>
      </c>
      <c r="L453" s="3">
        <v>36206</v>
      </c>
      <c r="M453" s="28">
        <v>36</v>
      </c>
      <c r="N453" s="3">
        <v>37302</v>
      </c>
      <c r="O453" s="2">
        <v>3</v>
      </c>
      <c r="P453" s="29">
        <f>IF(OR(N453="?",(O453="?")),"?",DATE(YEAR(N453),MONTH(N453)-(O453),DAY(N453)))</f>
        <v>37210</v>
      </c>
      <c r="Q453" s="2" t="s">
        <v>2985</v>
      </c>
      <c r="R453" s="2">
        <v>12</v>
      </c>
      <c r="S453" s="2" t="s">
        <v>2547</v>
      </c>
      <c r="T453" s="29">
        <f>IF(OR(O453="?",(U453="?")),"?",DATE(YEAR(U453),MONTH(U453)-(O453),DAY(U453)))</f>
        <v>37575</v>
      </c>
      <c r="U453" s="29">
        <f>IF(R453&lt;250,DATE(YEAR(N453),MONTH(N453)+(R453),DAY(N453)),IF(R453="Nvt",DATE(YEAR(N453),MONTH(N453),DAY(N453)),"?"))</f>
        <v>37667</v>
      </c>
      <c r="V453" s="1" t="s">
        <v>1805</v>
      </c>
      <c r="W453" s="5" t="s">
        <v>1232</v>
      </c>
      <c r="X453" s="2" t="s">
        <v>1064</v>
      </c>
      <c r="Y453" s="1" t="s">
        <v>2549</v>
      </c>
      <c r="Z453" s="4" t="s">
        <v>2547</v>
      </c>
      <c r="AA453" s="2" t="s">
        <v>2550</v>
      </c>
      <c r="AB453" s="2" t="s">
        <v>1156</v>
      </c>
      <c r="AC453" s="2" t="s">
        <v>1065</v>
      </c>
      <c r="AD453" s="1" t="s">
        <v>1498</v>
      </c>
      <c r="AE453" s="2" t="s">
        <v>2857</v>
      </c>
      <c r="AF453" s="2"/>
      <c r="AG453" s="1" t="s">
        <v>1775</v>
      </c>
      <c r="AH453" s="2" t="s">
        <v>1154</v>
      </c>
      <c r="AI453" s="2" t="s">
        <v>2547</v>
      </c>
      <c r="AJ453" s="2"/>
      <c r="AK453" s="2"/>
      <c r="AL453" s="2"/>
      <c r="AM453" s="2"/>
    </row>
    <row r="454" spans="1:39" s="43" customFormat="1" ht="12.75" outlineLevel="1">
      <c r="A454" s="5" t="s">
        <v>898</v>
      </c>
      <c r="B454" s="27" t="s">
        <v>2938</v>
      </c>
      <c r="C454" s="2" t="s">
        <v>2883</v>
      </c>
      <c r="D454" s="2">
        <f>COUNTIF(C:C,C454)</f>
        <v>1</v>
      </c>
      <c r="E454" s="30" t="s">
        <v>3570</v>
      </c>
      <c r="F454" s="5" t="s">
        <v>2845</v>
      </c>
      <c r="G454" s="28" t="s">
        <v>114</v>
      </c>
      <c r="H454" s="28"/>
      <c r="I454" s="2"/>
      <c r="J454" s="5" t="s">
        <v>150</v>
      </c>
      <c r="K454" s="3">
        <v>39142</v>
      </c>
      <c r="L454" s="3">
        <v>39114</v>
      </c>
      <c r="M454" s="28">
        <v>36</v>
      </c>
      <c r="N454" s="3">
        <v>40209</v>
      </c>
      <c r="O454" s="2">
        <v>3</v>
      </c>
      <c r="P454" s="29">
        <f>IF(OR(N454="?",(O454="?")),"?",DATE(YEAR(N454),MONTH(N454)-(O454),DAY(N454)))</f>
        <v>40117</v>
      </c>
      <c r="Q454" s="2" t="s">
        <v>2985</v>
      </c>
      <c r="R454" s="2">
        <v>12</v>
      </c>
      <c r="S454" s="2" t="s">
        <v>2547</v>
      </c>
      <c r="T454" s="29">
        <f>IF(OR(O454="?",(U454="?")),"?",DATE(YEAR(U454),MONTH(U454)-(O454),DAY(U454)))</f>
        <v>40482</v>
      </c>
      <c r="U454" s="29">
        <f>IF(R454&lt;250,DATE(YEAR(N454),MONTH(N454)+(R454),DAY(N454)),IF(R454="Nvt",DATE(YEAR(N454),MONTH(N454),DAY(N454)),"?"))</f>
        <v>40574</v>
      </c>
      <c r="V454" s="1" t="s">
        <v>2548</v>
      </c>
      <c r="W454" s="5" t="s">
        <v>1232</v>
      </c>
      <c r="X454" s="2" t="s">
        <v>3709</v>
      </c>
      <c r="Y454" s="1" t="s">
        <v>1384</v>
      </c>
      <c r="Z454" s="4">
        <v>1093.89</v>
      </c>
      <c r="AA454" s="2" t="s">
        <v>2550</v>
      </c>
      <c r="AB454" s="2" t="s">
        <v>3108</v>
      </c>
      <c r="AC454" s="2" t="s">
        <v>2846</v>
      </c>
      <c r="AD454" s="2" t="s">
        <v>1343</v>
      </c>
      <c r="AE454" s="2" t="s">
        <v>2857</v>
      </c>
      <c r="AF454" s="2" t="s">
        <v>2985</v>
      </c>
      <c r="AG454" s="5" t="s">
        <v>2847</v>
      </c>
      <c r="AH454" s="2" t="s">
        <v>1154</v>
      </c>
      <c r="AI454" s="2" t="s">
        <v>2547</v>
      </c>
      <c r="AJ454" s="2"/>
      <c r="AK454" s="2"/>
      <c r="AL454" s="2"/>
      <c r="AM454" s="2"/>
    </row>
    <row r="455" spans="1:39" s="43" customFormat="1" ht="12.75">
      <c r="A455" s="5" t="s">
        <v>900</v>
      </c>
      <c r="B455" s="27" t="s">
        <v>2939</v>
      </c>
      <c r="C455" s="2" t="s">
        <v>1751</v>
      </c>
      <c r="D455" s="2"/>
      <c r="E455" s="22" t="s">
        <v>3672</v>
      </c>
      <c r="F455" s="2" t="s">
        <v>3272</v>
      </c>
      <c r="G455" s="33" t="s">
        <v>25</v>
      </c>
      <c r="H455" s="28"/>
      <c r="I455" s="2"/>
      <c r="J455" s="5" t="s">
        <v>1228</v>
      </c>
      <c r="K455" s="3">
        <v>37434</v>
      </c>
      <c r="L455" s="3">
        <v>37438</v>
      </c>
      <c r="M455" s="5">
        <v>180</v>
      </c>
      <c r="N455" s="3">
        <v>42917</v>
      </c>
      <c r="O455" s="1">
        <v>24</v>
      </c>
      <c r="P455" s="29">
        <f>IF(OR(N455="?",(O455="?")),"?",DATE(YEAR(N455),MONTH(N455)-(O455),DAY(N455)))</f>
        <v>42186</v>
      </c>
      <c r="Q455" s="2" t="s">
        <v>2985</v>
      </c>
      <c r="R455" s="1">
        <v>36</v>
      </c>
      <c r="S455" s="2" t="s">
        <v>2547</v>
      </c>
      <c r="T455" s="29">
        <f>IF(OR(O455="?",(U455="?")),"?",DATE(YEAR(U455),MONTH(U455)-(O455),DAY(U455)))</f>
        <v>43282</v>
      </c>
      <c r="U455" s="29">
        <f>IF(R455&lt;250,DATE(YEAR(N455),MONTH(N455)+(R455),DAY(N455)),IF(R455="Nvt",DATE(YEAR(N455),MONTH(N455),DAY(N455)),"?"))</f>
        <v>44013</v>
      </c>
      <c r="V455" s="1" t="s">
        <v>2548</v>
      </c>
      <c r="W455" s="5" t="s">
        <v>300</v>
      </c>
      <c r="X455" s="2" t="s">
        <v>301</v>
      </c>
      <c r="Y455" s="1" t="s">
        <v>145</v>
      </c>
      <c r="Z455" s="4">
        <v>5622.65</v>
      </c>
      <c r="AA455" s="2" t="s">
        <v>2550</v>
      </c>
      <c r="AB455" s="2" t="s">
        <v>302</v>
      </c>
      <c r="AC455" s="2"/>
      <c r="AD455" s="5" t="s">
        <v>2202</v>
      </c>
      <c r="AE455" s="2" t="s">
        <v>2547</v>
      </c>
      <c r="AF455" s="2" t="s">
        <v>2985</v>
      </c>
      <c r="AG455" s="1" t="s">
        <v>1946</v>
      </c>
      <c r="AH455" s="2" t="s">
        <v>3708</v>
      </c>
      <c r="AI455" s="2" t="s">
        <v>2547</v>
      </c>
      <c r="AJ455" s="2"/>
      <c r="AK455" s="2"/>
      <c r="AL455" s="2"/>
      <c r="AM455" s="2"/>
    </row>
    <row r="456" spans="1:39" s="43" customFormat="1" ht="12.75">
      <c r="A456" s="14" t="s">
        <v>898</v>
      </c>
      <c r="B456" s="27" t="s">
        <v>2940</v>
      </c>
      <c r="C456" s="14" t="s">
        <v>1257</v>
      </c>
      <c r="D456" s="2">
        <f>COUNTIF(C:C,C456)</f>
        <v>1</v>
      </c>
      <c r="E456" s="21">
        <v>2078007</v>
      </c>
      <c r="F456" s="14" t="s">
        <v>1258</v>
      </c>
      <c r="G456" s="14" t="s">
        <v>127</v>
      </c>
      <c r="H456" s="28"/>
      <c r="I456" s="14"/>
      <c r="J456" s="14" t="s">
        <v>1951</v>
      </c>
      <c r="K456" s="31">
        <v>39692</v>
      </c>
      <c r="L456" s="14" t="s">
        <v>2547</v>
      </c>
      <c r="M456" s="14" t="s">
        <v>2547</v>
      </c>
      <c r="N456" s="14" t="s">
        <v>2547</v>
      </c>
      <c r="O456" s="14" t="s">
        <v>2547</v>
      </c>
      <c r="P456" s="14" t="s">
        <v>2547</v>
      </c>
      <c r="Q456" s="14" t="s">
        <v>2547</v>
      </c>
      <c r="R456" s="14" t="s">
        <v>2547</v>
      </c>
      <c r="S456" s="14" t="s">
        <v>2547</v>
      </c>
      <c r="T456" s="14" t="s">
        <v>2547</v>
      </c>
      <c r="U456" s="14" t="s">
        <v>2547</v>
      </c>
      <c r="V456" s="1" t="s">
        <v>2548</v>
      </c>
      <c r="W456" s="2" t="s">
        <v>1261</v>
      </c>
      <c r="X456" s="14" t="s">
        <v>1259</v>
      </c>
      <c r="Y456" s="14" t="s">
        <v>1260</v>
      </c>
      <c r="Z456" s="18">
        <v>14400</v>
      </c>
      <c r="AA456" s="14" t="s">
        <v>54</v>
      </c>
      <c r="AB456" s="14" t="s">
        <v>1262</v>
      </c>
      <c r="AC456" s="14" t="s">
        <v>2547</v>
      </c>
      <c r="AD456" s="14" t="s">
        <v>1499</v>
      </c>
      <c r="AE456" s="14" t="s">
        <v>2547</v>
      </c>
      <c r="AF456" s="14"/>
      <c r="AG456" s="14" t="s">
        <v>1263</v>
      </c>
      <c r="AH456" s="14" t="s">
        <v>2547</v>
      </c>
      <c r="AI456" s="14" t="s">
        <v>2547</v>
      </c>
      <c r="AJ456" s="14"/>
      <c r="AK456" s="14"/>
      <c r="AL456" s="14"/>
      <c r="AM456" s="14"/>
    </row>
    <row r="457" spans="1:39" s="43" customFormat="1" ht="12.75">
      <c r="A457" s="13" t="s">
        <v>1560</v>
      </c>
      <c r="B457" s="27"/>
      <c r="C457" s="14"/>
      <c r="D457" s="14"/>
      <c r="E457" s="21"/>
      <c r="F457" s="14"/>
      <c r="G457" s="14"/>
      <c r="H457" s="28"/>
      <c r="I457" s="14"/>
      <c r="J457" s="13"/>
      <c r="K457" s="31"/>
      <c r="L457" s="14"/>
      <c r="M457" s="14"/>
      <c r="N457" s="14"/>
      <c r="O457" s="14"/>
      <c r="P457" s="14"/>
      <c r="Q457" s="14"/>
      <c r="R457" s="14"/>
      <c r="S457" s="14"/>
      <c r="T457" s="14"/>
      <c r="U457" s="14"/>
      <c r="V457" s="1"/>
      <c r="W457" s="2"/>
      <c r="X457" s="14"/>
      <c r="Y457" s="14"/>
      <c r="Z457" s="18"/>
      <c r="AA457" s="14"/>
      <c r="AB457" s="14"/>
      <c r="AC457" s="14"/>
      <c r="AD457" s="14"/>
      <c r="AE457" s="14"/>
      <c r="AF457" s="14"/>
      <c r="AG457" s="14"/>
      <c r="AH457" s="14"/>
      <c r="AI457" s="14"/>
      <c r="AJ457" s="14"/>
      <c r="AK457" s="14"/>
      <c r="AL457" s="14"/>
      <c r="AM457" s="14"/>
    </row>
    <row r="458" spans="1:39" s="43" customFormat="1" ht="12.75" outlineLevel="1">
      <c r="A458" s="5" t="s">
        <v>898</v>
      </c>
      <c r="B458" s="27" t="s">
        <v>2941</v>
      </c>
      <c r="C458" s="2" t="s">
        <v>3874</v>
      </c>
      <c r="D458" s="2">
        <f>COUNTIF(C:C,C458)</f>
        <v>1</v>
      </c>
      <c r="E458" s="30">
        <v>58559</v>
      </c>
      <c r="F458" s="5" t="s">
        <v>1015</v>
      </c>
      <c r="G458" s="5" t="s">
        <v>108</v>
      </c>
      <c r="H458" s="28"/>
      <c r="I458" s="2"/>
      <c r="J458" s="5" t="s">
        <v>1776</v>
      </c>
      <c r="K458" s="2" t="s">
        <v>2547</v>
      </c>
      <c r="L458" s="3">
        <v>37987</v>
      </c>
      <c r="M458" s="5">
        <v>12</v>
      </c>
      <c r="N458" s="3">
        <v>38352</v>
      </c>
      <c r="O458" s="5" t="s">
        <v>2547</v>
      </c>
      <c r="P458" s="29" t="str">
        <f>IF(OR(N458="?",(O458="?")),"?",DATE(YEAR(N458),MONTH(N458)-(O458),DAY(N458)))</f>
        <v>?</v>
      </c>
      <c r="Q458" s="2" t="s">
        <v>2547</v>
      </c>
      <c r="R458" s="2" t="s">
        <v>2547</v>
      </c>
      <c r="S458" s="2" t="s">
        <v>2547</v>
      </c>
      <c r="T458" s="29" t="str">
        <f>IF(OR(O458="?",(U458="?")),"?",DATE(YEAR(U458),MONTH(U458)-(O458),DAY(U458)))</f>
        <v>?</v>
      </c>
      <c r="U458" s="29" t="str">
        <f>IF(R458&lt;250,DATE(YEAR(N458),MONTH(N458)+(R458),DAY(N458)),IF(R458="Nvt",DATE(YEAR(N458),MONTH(N458),DAY(N458)),"?"))</f>
        <v>?</v>
      </c>
      <c r="V458" s="1" t="s">
        <v>2548</v>
      </c>
      <c r="W458" s="5" t="s">
        <v>2632</v>
      </c>
      <c r="X458" s="2" t="s">
        <v>2547</v>
      </c>
      <c r="Y458" s="1" t="s">
        <v>2553</v>
      </c>
      <c r="Z458" s="4">
        <v>12.5</v>
      </c>
      <c r="AA458" s="2" t="s">
        <v>2633</v>
      </c>
      <c r="AB458" s="2" t="s">
        <v>2853</v>
      </c>
      <c r="AC458" s="2" t="s">
        <v>2547</v>
      </c>
      <c r="AD458" s="5" t="s">
        <v>2202</v>
      </c>
      <c r="AE458" s="2" t="s">
        <v>2547</v>
      </c>
      <c r="AF458" s="2"/>
      <c r="AG458" s="1" t="s">
        <v>1807</v>
      </c>
      <c r="AH458" s="2" t="s">
        <v>932</v>
      </c>
      <c r="AI458" s="2" t="s">
        <v>2547</v>
      </c>
      <c r="AJ458" s="2"/>
      <c r="AK458" s="2"/>
      <c r="AL458" s="2"/>
      <c r="AM458" s="2"/>
    </row>
    <row r="459" spans="1:39" s="43" customFormat="1" ht="12.75" outlineLevel="1">
      <c r="A459" s="5" t="s">
        <v>898</v>
      </c>
      <c r="B459" s="27" t="s">
        <v>2942</v>
      </c>
      <c r="C459" s="2" t="s">
        <v>3875</v>
      </c>
      <c r="D459" s="2">
        <f>COUNTIF(C:C,C459)</f>
        <v>1</v>
      </c>
      <c r="E459" s="30">
        <v>58569</v>
      </c>
      <c r="F459" s="5" t="s">
        <v>1020</v>
      </c>
      <c r="G459" s="5" t="s">
        <v>108</v>
      </c>
      <c r="H459" s="28"/>
      <c r="I459" s="2"/>
      <c r="J459" s="5" t="s">
        <v>1776</v>
      </c>
      <c r="K459" s="2" t="s">
        <v>2547</v>
      </c>
      <c r="L459" s="3">
        <v>37987</v>
      </c>
      <c r="M459" s="5">
        <v>12</v>
      </c>
      <c r="N459" s="3">
        <v>38352</v>
      </c>
      <c r="O459" s="5" t="s">
        <v>2547</v>
      </c>
      <c r="P459" s="29" t="str">
        <f>IF(OR(N459="?",(O459="?")),"?",DATE(YEAR(N459),MONTH(N459)-(O459),DAY(N459)))</f>
        <v>?</v>
      </c>
      <c r="Q459" s="2" t="s">
        <v>2547</v>
      </c>
      <c r="R459" s="2" t="s">
        <v>2547</v>
      </c>
      <c r="S459" s="2" t="s">
        <v>2547</v>
      </c>
      <c r="T459" s="29" t="str">
        <f>IF(OR(O459="?",(U459="?")),"?",DATE(YEAR(U459),MONTH(U459)-(O459),DAY(U459)))</f>
        <v>?</v>
      </c>
      <c r="U459" s="29" t="str">
        <f>IF(R459&lt;250,DATE(YEAR(N459),MONTH(N459)+(R459),DAY(N459)),IF(R459="Nvt",DATE(YEAR(N459),MONTH(N459),DAY(N459)),"?"))</f>
        <v>?</v>
      </c>
      <c r="V459" s="1" t="s">
        <v>2548</v>
      </c>
      <c r="W459" s="5" t="s">
        <v>2632</v>
      </c>
      <c r="X459" s="2" t="s">
        <v>2547</v>
      </c>
      <c r="Y459" s="1" t="s">
        <v>2553</v>
      </c>
      <c r="Z459" s="4">
        <v>2.5</v>
      </c>
      <c r="AA459" s="2" t="s">
        <v>2633</v>
      </c>
      <c r="AB459" s="2" t="s">
        <v>2851</v>
      </c>
      <c r="AC459" s="2" t="s">
        <v>2547</v>
      </c>
      <c r="AD459" s="5" t="s">
        <v>2201</v>
      </c>
      <c r="AE459" s="2" t="s">
        <v>2547</v>
      </c>
      <c r="AF459" s="2"/>
      <c r="AG459" s="1" t="s">
        <v>1807</v>
      </c>
      <c r="AH459" s="2" t="s">
        <v>932</v>
      </c>
      <c r="AI459" s="2" t="s">
        <v>2547</v>
      </c>
      <c r="AJ459" s="2"/>
      <c r="AK459" s="2"/>
      <c r="AL459" s="2"/>
      <c r="AM459" s="2"/>
    </row>
    <row r="460" spans="1:39" s="43" customFormat="1" ht="12.75" outlineLevel="1">
      <c r="A460" s="5" t="s">
        <v>898</v>
      </c>
      <c r="B460" s="27" t="s">
        <v>2943</v>
      </c>
      <c r="C460" s="2" t="s">
        <v>3876</v>
      </c>
      <c r="D460" s="2">
        <f>COUNTIF(C:C,C460)</f>
        <v>1</v>
      </c>
      <c r="E460" s="30">
        <v>59729</v>
      </c>
      <c r="F460" s="5" t="s">
        <v>2627</v>
      </c>
      <c r="G460" s="5" t="s">
        <v>108</v>
      </c>
      <c r="H460" s="28"/>
      <c r="I460" s="2"/>
      <c r="J460" s="5" t="s">
        <v>1776</v>
      </c>
      <c r="K460" s="3">
        <v>38069</v>
      </c>
      <c r="L460" s="3">
        <v>38069</v>
      </c>
      <c r="M460" s="5">
        <v>12</v>
      </c>
      <c r="N460" s="3">
        <v>38434</v>
      </c>
      <c r="O460" s="5" t="s">
        <v>2547</v>
      </c>
      <c r="P460" s="29" t="s">
        <v>2547</v>
      </c>
      <c r="Q460" s="2" t="s">
        <v>2547</v>
      </c>
      <c r="R460" s="5" t="s">
        <v>2547</v>
      </c>
      <c r="S460" s="2" t="s">
        <v>2547</v>
      </c>
      <c r="T460" s="29" t="s">
        <v>2547</v>
      </c>
      <c r="U460" s="29" t="s">
        <v>2547</v>
      </c>
      <c r="V460" s="1" t="s">
        <v>2548</v>
      </c>
      <c r="W460" s="5" t="s">
        <v>2632</v>
      </c>
      <c r="X460" s="2" t="s">
        <v>2547</v>
      </c>
      <c r="Y460" s="1" t="s">
        <v>2553</v>
      </c>
      <c r="Z460" s="4">
        <v>15</v>
      </c>
      <c r="AA460" s="2" t="s">
        <v>2550</v>
      </c>
      <c r="AB460" s="2" t="s">
        <v>2628</v>
      </c>
      <c r="AC460" s="2" t="s">
        <v>2547</v>
      </c>
      <c r="AD460" s="2" t="s">
        <v>2198</v>
      </c>
      <c r="AE460" s="2" t="s">
        <v>2547</v>
      </c>
      <c r="AF460" s="2"/>
      <c r="AG460" s="1" t="s">
        <v>1807</v>
      </c>
      <c r="AH460" s="2" t="s">
        <v>932</v>
      </c>
      <c r="AI460" s="2" t="s">
        <v>2547</v>
      </c>
      <c r="AJ460" s="2"/>
      <c r="AK460" s="2"/>
      <c r="AL460" s="2"/>
      <c r="AM460" s="2"/>
    </row>
    <row r="461" spans="1:39" s="43" customFormat="1" ht="12.75" outlineLevel="1">
      <c r="A461" s="5" t="s">
        <v>898</v>
      </c>
      <c r="B461" s="27" t="s">
        <v>2944</v>
      </c>
      <c r="C461" s="2" t="s">
        <v>3877</v>
      </c>
      <c r="D461" s="2">
        <f>COUNTIF(C:C,C461)</f>
        <v>1</v>
      </c>
      <c r="E461" s="30">
        <v>58570</v>
      </c>
      <c r="F461" s="5" t="s">
        <v>1021</v>
      </c>
      <c r="G461" s="5" t="s">
        <v>108</v>
      </c>
      <c r="H461" s="28"/>
      <c r="I461" s="2"/>
      <c r="J461" s="5" t="s">
        <v>1776</v>
      </c>
      <c r="K461" s="2" t="s">
        <v>2547</v>
      </c>
      <c r="L461" s="3">
        <v>37987</v>
      </c>
      <c r="M461" s="5">
        <v>12</v>
      </c>
      <c r="N461" s="3">
        <v>38352</v>
      </c>
      <c r="O461" s="5" t="s">
        <v>2547</v>
      </c>
      <c r="P461" s="29" t="str">
        <f aca="true" t="shared" si="40" ref="P461:P467">IF(OR(N461="?",(O461="?")),"?",DATE(YEAR(N461),MONTH(N461)-(O461),DAY(N461)))</f>
        <v>?</v>
      </c>
      <c r="Q461" s="2" t="s">
        <v>2547</v>
      </c>
      <c r="R461" s="2" t="s">
        <v>2547</v>
      </c>
      <c r="S461" s="2" t="s">
        <v>2547</v>
      </c>
      <c r="T461" s="29" t="str">
        <f aca="true" t="shared" si="41" ref="T461:T467">IF(OR(O461="?",(U461="?")),"?",DATE(YEAR(U461),MONTH(U461)-(O461),DAY(U461)))</f>
        <v>?</v>
      </c>
      <c r="U461" s="29" t="str">
        <f aca="true" t="shared" si="42" ref="U461:U467">IF(R461&lt;250,DATE(YEAR(N461),MONTH(N461)+(R461),DAY(N461)),IF(R461="Nvt",DATE(YEAR(N461),MONTH(N461),DAY(N461)),"?"))</f>
        <v>?</v>
      </c>
      <c r="V461" s="1" t="s">
        <v>2548</v>
      </c>
      <c r="W461" s="5" t="s">
        <v>2632</v>
      </c>
      <c r="X461" s="2" t="s">
        <v>2547</v>
      </c>
      <c r="Y461" s="1" t="s">
        <v>2553</v>
      </c>
      <c r="Z461" s="4">
        <v>2.5</v>
      </c>
      <c r="AA461" s="2" t="s">
        <v>2633</v>
      </c>
      <c r="AB461" s="2" t="s">
        <v>2851</v>
      </c>
      <c r="AC461" s="2" t="s">
        <v>2547</v>
      </c>
      <c r="AD461" s="5" t="s">
        <v>1343</v>
      </c>
      <c r="AE461" s="2" t="s">
        <v>2547</v>
      </c>
      <c r="AF461" s="2"/>
      <c r="AG461" s="1" t="s">
        <v>1807</v>
      </c>
      <c r="AH461" s="2" t="s">
        <v>932</v>
      </c>
      <c r="AI461" s="2" t="s">
        <v>2547</v>
      </c>
      <c r="AJ461" s="2"/>
      <c r="AK461" s="2"/>
      <c r="AL461" s="2"/>
      <c r="AM461" s="2"/>
    </row>
    <row r="462" spans="1:39" s="43" customFormat="1" ht="12.75" outlineLevel="1">
      <c r="A462" s="5" t="s">
        <v>898</v>
      </c>
      <c r="B462" s="27" t="s">
        <v>2945</v>
      </c>
      <c r="C462" s="2" t="s">
        <v>3878</v>
      </c>
      <c r="D462" s="2">
        <f>COUNTIF(C:C,C462)</f>
        <v>1</v>
      </c>
      <c r="E462" s="30">
        <v>58563</v>
      </c>
      <c r="F462" s="5" t="s">
        <v>1018</v>
      </c>
      <c r="G462" s="5" t="s">
        <v>108</v>
      </c>
      <c r="H462" s="28"/>
      <c r="I462" s="2"/>
      <c r="J462" s="5" t="s">
        <v>1776</v>
      </c>
      <c r="K462" s="2" t="s">
        <v>2547</v>
      </c>
      <c r="L462" s="3">
        <v>37987</v>
      </c>
      <c r="M462" s="5">
        <v>12</v>
      </c>
      <c r="N462" s="3">
        <v>38352</v>
      </c>
      <c r="O462" s="5" t="s">
        <v>2547</v>
      </c>
      <c r="P462" s="29" t="str">
        <f t="shared" si="40"/>
        <v>?</v>
      </c>
      <c r="Q462" s="2" t="s">
        <v>2547</v>
      </c>
      <c r="R462" s="2" t="s">
        <v>2547</v>
      </c>
      <c r="S462" s="2" t="s">
        <v>2547</v>
      </c>
      <c r="T462" s="29" t="str">
        <f t="shared" si="41"/>
        <v>?</v>
      </c>
      <c r="U462" s="29" t="str">
        <f t="shared" si="42"/>
        <v>?</v>
      </c>
      <c r="V462" s="1" t="s">
        <v>2548</v>
      </c>
      <c r="W462" s="5" t="s">
        <v>2632</v>
      </c>
      <c r="X462" s="2" t="s">
        <v>2547</v>
      </c>
      <c r="Y462" s="1" t="s">
        <v>2553</v>
      </c>
      <c r="Z462" s="4">
        <v>2.5</v>
      </c>
      <c r="AA462" s="2" t="s">
        <v>2633</v>
      </c>
      <c r="AB462" s="2" t="s">
        <v>2851</v>
      </c>
      <c r="AC462" s="2" t="s">
        <v>2547</v>
      </c>
      <c r="AD462" s="5" t="s">
        <v>1345</v>
      </c>
      <c r="AE462" s="2" t="s">
        <v>2547</v>
      </c>
      <c r="AF462" s="2"/>
      <c r="AG462" s="1" t="s">
        <v>1807</v>
      </c>
      <c r="AH462" s="2" t="s">
        <v>932</v>
      </c>
      <c r="AI462" s="2" t="s">
        <v>2547</v>
      </c>
      <c r="AJ462" s="2"/>
      <c r="AK462" s="2"/>
      <c r="AL462" s="2"/>
      <c r="AM462" s="2"/>
    </row>
    <row r="463" spans="1:39" s="43" customFormat="1" ht="12.75" outlineLevel="1">
      <c r="A463" s="5" t="s">
        <v>898</v>
      </c>
      <c r="B463" s="27" t="s">
        <v>2946</v>
      </c>
      <c r="C463" s="2" t="s">
        <v>3879</v>
      </c>
      <c r="D463" s="2">
        <f>COUNTIF(C:C,C463)</f>
        <v>1</v>
      </c>
      <c r="E463" s="30">
        <v>512429</v>
      </c>
      <c r="F463" s="5" t="s">
        <v>2641</v>
      </c>
      <c r="G463" s="5" t="s">
        <v>108</v>
      </c>
      <c r="H463" s="28"/>
      <c r="I463" s="2"/>
      <c r="J463" s="5" t="s">
        <v>1776</v>
      </c>
      <c r="K463" s="3">
        <v>38166</v>
      </c>
      <c r="L463" s="3">
        <v>38166</v>
      </c>
      <c r="M463" s="5">
        <v>12</v>
      </c>
      <c r="N463" s="3">
        <v>38531</v>
      </c>
      <c r="O463" s="5" t="s">
        <v>2547</v>
      </c>
      <c r="P463" s="29" t="str">
        <f t="shared" si="40"/>
        <v>?</v>
      </c>
      <c r="Q463" s="2" t="s">
        <v>2547</v>
      </c>
      <c r="R463" s="2" t="s">
        <v>2547</v>
      </c>
      <c r="S463" s="2" t="s">
        <v>2547</v>
      </c>
      <c r="T463" s="29" t="str">
        <f t="shared" si="41"/>
        <v>?</v>
      </c>
      <c r="U463" s="29" t="str">
        <f t="shared" si="42"/>
        <v>?</v>
      </c>
      <c r="V463" s="1" t="s">
        <v>2548</v>
      </c>
      <c r="W463" s="5" t="s">
        <v>2632</v>
      </c>
      <c r="X463" s="2" t="s">
        <v>2547</v>
      </c>
      <c r="Y463" s="1" t="s">
        <v>2553</v>
      </c>
      <c r="Z463" s="4">
        <v>2.5</v>
      </c>
      <c r="AA463" s="2" t="s">
        <v>2633</v>
      </c>
      <c r="AB463" s="2" t="s">
        <v>2851</v>
      </c>
      <c r="AC463" s="2" t="s">
        <v>2547</v>
      </c>
      <c r="AD463" s="5" t="s">
        <v>2199</v>
      </c>
      <c r="AE463" s="2" t="s">
        <v>2547</v>
      </c>
      <c r="AF463" s="2"/>
      <c r="AG463" s="1" t="s">
        <v>1807</v>
      </c>
      <c r="AH463" s="2" t="s">
        <v>932</v>
      </c>
      <c r="AI463" s="2" t="s">
        <v>2547</v>
      </c>
      <c r="AJ463" s="2"/>
      <c r="AK463" s="2"/>
      <c r="AL463" s="2"/>
      <c r="AM463" s="2"/>
    </row>
    <row r="464" spans="1:39" s="43" customFormat="1" ht="12.75" outlineLevel="1">
      <c r="A464" s="5" t="s">
        <v>898</v>
      </c>
      <c r="B464" s="27" t="s">
        <v>2947</v>
      </c>
      <c r="C464" s="2" t="s">
        <v>3880</v>
      </c>
      <c r="D464" s="2">
        <f>COUNTIF(C:C,C464)</f>
        <v>1</v>
      </c>
      <c r="E464" s="30">
        <v>58562</v>
      </c>
      <c r="F464" s="5" t="s">
        <v>1017</v>
      </c>
      <c r="G464" s="5" t="s">
        <v>108</v>
      </c>
      <c r="H464" s="28"/>
      <c r="I464" s="2"/>
      <c r="J464" s="5" t="s">
        <v>1776</v>
      </c>
      <c r="K464" s="2" t="s">
        <v>2547</v>
      </c>
      <c r="L464" s="3">
        <v>37987</v>
      </c>
      <c r="M464" s="5">
        <v>12</v>
      </c>
      <c r="N464" s="3">
        <v>38352</v>
      </c>
      <c r="O464" s="5" t="s">
        <v>2547</v>
      </c>
      <c r="P464" s="29" t="str">
        <f t="shared" si="40"/>
        <v>?</v>
      </c>
      <c r="Q464" s="2" t="s">
        <v>2547</v>
      </c>
      <c r="R464" s="2" t="s">
        <v>2547</v>
      </c>
      <c r="S464" s="2" t="s">
        <v>2547</v>
      </c>
      <c r="T464" s="29" t="str">
        <f t="shared" si="41"/>
        <v>?</v>
      </c>
      <c r="U464" s="29" t="str">
        <f t="shared" si="42"/>
        <v>?</v>
      </c>
      <c r="V464" s="1" t="s">
        <v>2548</v>
      </c>
      <c r="W464" s="5" t="s">
        <v>2632</v>
      </c>
      <c r="X464" s="2" t="s">
        <v>2547</v>
      </c>
      <c r="Y464" s="1" t="s">
        <v>2553</v>
      </c>
      <c r="Z464" s="4">
        <v>7.5</v>
      </c>
      <c r="AA464" s="2" t="s">
        <v>2633</v>
      </c>
      <c r="AB464" s="2" t="s">
        <v>2788</v>
      </c>
      <c r="AC464" s="2" t="s">
        <v>2547</v>
      </c>
      <c r="AD464" s="5" t="s">
        <v>2197</v>
      </c>
      <c r="AE464" s="2" t="s">
        <v>2547</v>
      </c>
      <c r="AF464" s="2"/>
      <c r="AG464" s="1" t="s">
        <v>1807</v>
      </c>
      <c r="AH464" s="2" t="s">
        <v>932</v>
      </c>
      <c r="AI464" s="2" t="s">
        <v>2547</v>
      </c>
      <c r="AJ464" s="2"/>
      <c r="AK464" s="2"/>
      <c r="AL464" s="2"/>
      <c r="AM464" s="2"/>
    </row>
    <row r="465" spans="1:39" s="43" customFormat="1" ht="12.75" outlineLevel="1">
      <c r="A465" s="5" t="s">
        <v>898</v>
      </c>
      <c r="B465" s="27" t="s">
        <v>2948</v>
      </c>
      <c r="C465" s="2" t="s">
        <v>3881</v>
      </c>
      <c r="D465" s="2">
        <f>COUNTIF(C:C,C465)</f>
        <v>1</v>
      </c>
      <c r="E465" s="30" t="s">
        <v>3673</v>
      </c>
      <c r="F465" s="5" t="s">
        <v>1812</v>
      </c>
      <c r="G465" s="5" t="s">
        <v>108</v>
      </c>
      <c r="H465" s="5"/>
      <c r="I465" s="2"/>
      <c r="J465" s="5" t="s">
        <v>150</v>
      </c>
      <c r="K465" s="3">
        <v>36083</v>
      </c>
      <c r="L465" s="3" t="s">
        <v>2547</v>
      </c>
      <c r="M465" s="28" t="s">
        <v>2547</v>
      </c>
      <c r="N465" s="3" t="s">
        <v>2547</v>
      </c>
      <c r="O465" s="3" t="s">
        <v>2547</v>
      </c>
      <c r="P465" s="29" t="str">
        <f t="shared" si="40"/>
        <v>?</v>
      </c>
      <c r="Q465" s="3" t="s">
        <v>2547</v>
      </c>
      <c r="R465" s="3" t="s">
        <v>2547</v>
      </c>
      <c r="S465" s="3" t="s">
        <v>2547</v>
      </c>
      <c r="T465" s="29" t="str">
        <f t="shared" si="41"/>
        <v>?</v>
      </c>
      <c r="U465" s="29" t="str">
        <f t="shared" si="42"/>
        <v>?</v>
      </c>
      <c r="V465" s="1" t="s">
        <v>2548</v>
      </c>
      <c r="W465" s="5" t="s">
        <v>2632</v>
      </c>
      <c r="X465" s="2" t="s">
        <v>930</v>
      </c>
      <c r="Y465" s="2" t="s">
        <v>931</v>
      </c>
      <c r="Z465" s="4" t="s">
        <v>2547</v>
      </c>
      <c r="AA465" s="2" t="s">
        <v>2547</v>
      </c>
      <c r="AB465" s="2" t="s">
        <v>1156</v>
      </c>
      <c r="AC465" s="2" t="s">
        <v>2547</v>
      </c>
      <c r="AD465" s="5" t="s">
        <v>2200</v>
      </c>
      <c r="AE465" s="2" t="s">
        <v>2547</v>
      </c>
      <c r="AF465" s="2"/>
      <c r="AG465" s="2" t="s">
        <v>2634</v>
      </c>
      <c r="AH465" s="2" t="s">
        <v>932</v>
      </c>
      <c r="AI465" s="2" t="s">
        <v>2547</v>
      </c>
      <c r="AJ465" s="2"/>
      <c r="AK465" s="2"/>
      <c r="AL465" s="2"/>
      <c r="AM465" s="2"/>
    </row>
    <row r="466" spans="1:39" s="43" customFormat="1" ht="12.75" outlineLevel="1">
      <c r="A466" s="5" t="s">
        <v>898</v>
      </c>
      <c r="B466" s="27" t="s">
        <v>2949</v>
      </c>
      <c r="C466" s="2" t="s">
        <v>3882</v>
      </c>
      <c r="D466" s="2">
        <f>COUNTIF(C:C,C466)</f>
        <v>1</v>
      </c>
      <c r="E466" s="30" t="s">
        <v>3673</v>
      </c>
      <c r="F466" s="5" t="s">
        <v>1295</v>
      </c>
      <c r="G466" s="5" t="s">
        <v>108</v>
      </c>
      <c r="H466" s="28"/>
      <c r="I466" s="2"/>
      <c r="J466" s="5" t="s">
        <v>1776</v>
      </c>
      <c r="K466" s="3">
        <v>36082</v>
      </c>
      <c r="L466" s="3">
        <v>36082</v>
      </c>
      <c r="M466" s="28" t="s">
        <v>2547</v>
      </c>
      <c r="N466" s="2" t="s">
        <v>2547</v>
      </c>
      <c r="O466" s="2" t="s">
        <v>2547</v>
      </c>
      <c r="P466" s="29" t="str">
        <f t="shared" si="40"/>
        <v>?</v>
      </c>
      <c r="Q466" s="2" t="s">
        <v>2547</v>
      </c>
      <c r="R466" s="2" t="s">
        <v>2547</v>
      </c>
      <c r="S466" s="2" t="s">
        <v>2547</v>
      </c>
      <c r="T466" s="29" t="str">
        <f t="shared" si="41"/>
        <v>?</v>
      </c>
      <c r="U466" s="29" t="str">
        <f t="shared" si="42"/>
        <v>?</v>
      </c>
      <c r="V466" s="1" t="s">
        <v>2548</v>
      </c>
      <c r="W466" s="1" t="s">
        <v>2632</v>
      </c>
      <c r="X466" s="2" t="s">
        <v>2547</v>
      </c>
      <c r="Y466" s="1" t="s">
        <v>2553</v>
      </c>
      <c r="Z466" s="4" t="s">
        <v>2547</v>
      </c>
      <c r="AA466" s="2" t="s">
        <v>2550</v>
      </c>
      <c r="AB466" s="2" t="s">
        <v>1296</v>
      </c>
      <c r="AC466" s="2" t="s">
        <v>2547</v>
      </c>
      <c r="AD466" s="5" t="s">
        <v>2200</v>
      </c>
      <c r="AE466" s="2" t="s">
        <v>2547</v>
      </c>
      <c r="AF466" s="2"/>
      <c r="AG466" s="1" t="s">
        <v>1807</v>
      </c>
      <c r="AH466" s="2" t="s">
        <v>932</v>
      </c>
      <c r="AI466" s="2" t="s">
        <v>2547</v>
      </c>
      <c r="AJ466" s="2"/>
      <c r="AK466" s="2"/>
      <c r="AL466" s="2"/>
      <c r="AM466" s="2"/>
    </row>
    <row r="467" spans="1:39" s="43" customFormat="1" ht="12.75" outlineLevel="1">
      <c r="A467" s="5" t="s">
        <v>898</v>
      </c>
      <c r="B467" s="27" t="s">
        <v>2950</v>
      </c>
      <c r="C467" s="2" t="s">
        <v>3883</v>
      </c>
      <c r="D467" s="2">
        <f>COUNTIF(C:C,C467)</f>
        <v>1</v>
      </c>
      <c r="E467" s="30">
        <v>58560</v>
      </c>
      <c r="F467" s="5" t="s">
        <v>1016</v>
      </c>
      <c r="G467" s="5" t="s">
        <v>108</v>
      </c>
      <c r="H467" s="28"/>
      <c r="I467" s="2"/>
      <c r="J467" s="5" t="s">
        <v>1776</v>
      </c>
      <c r="K467" s="2" t="s">
        <v>2547</v>
      </c>
      <c r="L467" s="3">
        <v>37987</v>
      </c>
      <c r="M467" s="5">
        <v>12</v>
      </c>
      <c r="N467" s="3">
        <v>38352</v>
      </c>
      <c r="O467" s="5" t="s">
        <v>2547</v>
      </c>
      <c r="P467" s="29" t="str">
        <f t="shared" si="40"/>
        <v>?</v>
      </c>
      <c r="Q467" s="2" t="s">
        <v>2547</v>
      </c>
      <c r="R467" s="2" t="s">
        <v>2547</v>
      </c>
      <c r="S467" s="2" t="s">
        <v>2547</v>
      </c>
      <c r="T467" s="29" t="str">
        <f t="shared" si="41"/>
        <v>?</v>
      </c>
      <c r="U467" s="29" t="str">
        <f t="shared" si="42"/>
        <v>?</v>
      </c>
      <c r="V467" s="1" t="s">
        <v>2548</v>
      </c>
      <c r="W467" s="5" t="s">
        <v>2632</v>
      </c>
      <c r="X467" s="2" t="s">
        <v>2547</v>
      </c>
      <c r="Y467" s="1" t="s">
        <v>2553</v>
      </c>
      <c r="Z467" s="4">
        <v>2.5</v>
      </c>
      <c r="AA467" s="2" t="s">
        <v>2633</v>
      </c>
      <c r="AB467" s="2" t="s">
        <v>2851</v>
      </c>
      <c r="AC467" s="2" t="s">
        <v>2547</v>
      </c>
      <c r="AD467" s="5" t="s">
        <v>2198</v>
      </c>
      <c r="AE467" s="2" t="s">
        <v>2547</v>
      </c>
      <c r="AF467" s="2"/>
      <c r="AG467" s="1" t="s">
        <v>1807</v>
      </c>
      <c r="AH467" s="2" t="s">
        <v>932</v>
      </c>
      <c r="AI467" s="2" t="s">
        <v>2547</v>
      </c>
      <c r="AJ467" s="2"/>
      <c r="AK467" s="2"/>
      <c r="AL467" s="2"/>
      <c r="AM467" s="2"/>
    </row>
    <row r="468" spans="1:39" s="43" customFormat="1" ht="12.75" outlineLevel="1">
      <c r="A468" s="5" t="s">
        <v>898</v>
      </c>
      <c r="B468" s="27" t="s">
        <v>2951</v>
      </c>
      <c r="C468" s="2" t="s">
        <v>3884</v>
      </c>
      <c r="D468" s="2">
        <f>COUNTIF(C:C,C468)</f>
        <v>1</v>
      </c>
      <c r="E468" s="22">
        <v>5527521</v>
      </c>
      <c r="F468" s="2" t="s">
        <v>1297</v>
      </c>
      <c r="G468" s="5" t="s">
        <v>108</v>
      </c>
      <c r="H468" s="28"/>
      <c r="I468" s="2"/>
      <c r="J468" s="5" t="s">
        <v>150</v>
      </c>
      <c r="K468" s="2" t="s">
        <v>2547</v>
      </c>
      <c r="L468" s="3" t="s">
        <v>2547</v>
      </c>
      <c r="M468" s="3" t="s">
        <v>2547</v>
      </c>
      <c r="N468" s="3" t="s">
        <v>2547</v>
      </c>
      <c r="O468" s="3" t="s">
        <v>2547</v>
      </c>
      <c r="P468" s="3" t="s">
        <v>2547</v>
      </c>
      <c r="Q468" s="3" t="s">
        <v>2547</v>
      </c>
      <c r="R468" s="3" t="s">
        <v>2547</v>
      </c>
      <c r="S468" s="3" t="s">
        <v>2547</v>
      </c>
      <c r="T468" s="3" t="s">
        <v>2547</v>
      </c>
      <c r="U468" s="3" t="s">
        <v>2547</v>
      </c>
      <c r="V468" s="1" t="s">
        <v>2548</v>
      </c>
      <c r="W468" s="1" t="s">
        <v>2632</v>
      </c>
      <c r="X468" s="2" t="s">
        <v>2547</v>
      </c>
      <c r="Y468" s="1" t="s">
        <v>2553</v>
      </c>
      <c r="Z468" s="4" t="s">
        <v>2547</v>
      </c>
      <c r="AA468" s="2" t="s">
        <v>2550</v>
      </c>
      <c r="AB468" s="2" t="s">
        <v>2547</v>
      </c>
      <c r="AC468" s="2" t="s">
        <v>2547</v>
      </c>
      <c r="AD468" s="1" t="s">
        <v>1505</v>
      </c>
      <c r="AE468" s="2" t="s">
        <v>2547</v>
      </c>
      <c r="AF468" s="2" t="s">
        <v>2985</v>
      </c>
      <c r="AG468" s="1" t="s">
        <v>1807</v>
      </c>
      <c r="AH468" s="2" t="s">
        <v>2547</v>
      </c>
      <c r="AI468" s="2" t="s">
        <v>2547</v>
      </c>
      <c r="AJ468" s="2"/>
      <c r="AK468" s="2"/>
      <c r="AL468" s="2"/>
      <c r="AM468" s="2"/>
    </row>
    <row r="469" spans="1:39" s="43" customFormat="1" ht="12.75" outlineLevel="1">
      <c r="A469" s="5" t="s">
        <v>898</v>
      </c>
      <c r="B469" s="27" t="s">
        <v>2952</v>
      </c>
      <c r="C469" s="2" t="s">
        <v>3885</v>
      </c>
      <c r="D469" s="2">
        <f>COUNTIF(C:C,C469)</f>
        <v>1</v>
      </c>
      <c r="E469" s="30">
        <v>58565</v>
      </c>
      <c r="F469" s="5" t="s">
        <v>1019</v>
      </c>
      <c r="G469" s="5" t="s">
        <v>108</v>
      </c>
      <c r="H469" s="28"/>
      <c r="I469" s="2"/>
      <c r="J469" s="5" t="s">
        <v>1776</v>
      </c>
      <c r="K469" s="2" t="s">
        <v>2547</v>
      </c>
      <c r="L469" s="3">
        <v>37987</v>
      </c>
      <c r="M469" s="5">
        <v>12</v>
      </c>
      <c r="N469" s="3">
        <v>38352</v>
      </c>
      <c r="O469" s="5" t="s">
        <v>2547</v>
      </c>
      <c r="P469" s="29" t="str">
        <f>IF(OR(N469="?",(O469="?")),"?",DATE(YEAR(N469),MONTH(N469)-(O469),DAY(N469)))</f>
        <v>?</v>
      </c>
      <c r="Q469" s="2" t="s">
        <v>2547</v>
      </c>
      <c r="R469" s="2" t="s">
        <v>2547</v>
      </c>
      <c r="S469" s="2" t="s">
        <v>2547</v>
      </c>
      <c r="T469" s="29" t="str">
        <f>IF(OR(O469="?",(U469="?")),"?",DATE(YEAR(U469),MONTH(U469)-(O469),DAY(U469)))</f>
        <v>?</v>
      </c>
      <c r="U469" s="29" t="str">
        <f>IF(R469&lt;250,DATE(YEAR(N469),MONTH(N469)+(R469),DAY(N469)),IF(R469="Nvt",DATE(YEAR(N469),MONTH(N469),DAY(N469)),"?"))</f>
        <v>?</v>
      </c>
      <c r="V469" s="1" t="s">
        <v>2548</v>
      </c>
      <c r="W469" s="5" t="s">
        <v>2632</v>
      </c>
      <c r="X469" s="2" t="s">
        <v>2547</v>
      </c>
      <c r="Y469" s="1" t="s">
        <v>2553</v>
      </c>
      <c r="Z469" s="4">
        <v>7.5</v>
      </c>
      <c r="AA469" s="2" t="s">
        <v>2633</v>
      </c>
      <c r="AB469" s="2" t="s">
        <v>2788</v>
      </c>
      <c r="AC469" s="2" t="s">
        <v>2547</v>
      </c>
      <c r="AD469" s="5" t="s">
        <v>1345</v>
      </c>
      <c r="AE469" s="2" t="s">
        <v>2547</v>
      </c>
      <c r="AF469" s="2"/>
      <c r="AG469" s="1" t="s">
        <v>1807</v>
      </c>
      <c r="AH469" s="2" t="s">
        <v>932</v>
      </c>
      <c r="AI469" s="2" t="s">
        <v>2547</v>
      </c>
      <c r="AJ469" s="2"/>
      <c r="AK469" s="2"/>
      <c r="AL469" s="2"/>
      <c r="AM469" s="2"/>
    </row>
    <row r="470" spans="1:39" s="43" customFormat="1" ht="12.75" outlineLevel="1">
      <c r="A470" s="5" t="s">
        <v>898</v>
      </c>
      <c r="B470" s="27" t="s">
        <v>2953</v>
      </c>
      <c r="C470" s="2" t="s">
        <v>3886</v>
      </c>
      <c r="D470" s="2">
        <f>COUNTIF(C:C,C470)</f>
        <v>1</v>
      </c>
      <c r="E470" s="30">
        <v>513970</v>
      </c>
      <c r="F470" s="5" t="s">
        <v>2642</v>
      </c>
      <c r="G470" s="5" t="s">
        <v>108</v>
      </c>
      <c r="H470" s="28"/>
      <c r="I470" s="2"/>
      <c r="J470" s="5" t="s">
        <v>1776</v>
      </c>
      <c r="K470" s="3">
        <v>38565</v>
      </c>
      <c r="L470" s="3">
        <v>38565</v>
      </c>
      <c r="M470" s="5">
        <v>12</v>
      </c>
      <c r="N470" s="3">
        <v>38930</v>
      </c>
      <c r="O470" s="5" t="s">
        <v>2547</v>
      </c>
      <c r="P470" s="29" t="str">
        <f>IF(OR(N470="?",(O470="?")),"?",DATE(YEAR(N470),MONTH(N470)-(O470),DAY(N470)))</f>
        <v>?</v>
      </c>
      <c r="Q470" s="2" t="s">
        <v>2547</v>
      </c>
      <c r="R470" s="2" t="s">
        <v>2547</v>
      </c>
      <c r="S470" s="2" t="s">
        <v>2547</v>
      </c>
      <c r="T470" s="29" t="str">
        <f>IF(OR(O470="?",(U470="?")),"?",DATE(YEAR(U470),MONTH(U470)-(O470),DAY(U470)))</f>
        <v>?</v>
      </c>
      <c r="U470" s="29" t="str">
        <f>IF(R470&lt;250,DATE(YEAR(N470),MONTH(N470)+(R470),DAY(N470)),IF(R470="Nvt",DATE(YEAR(N470),MONTH(N470),DAY(N470)),"?"))</f>
        <v>?</v>
      </c>
      <c r="V470" s="5" t="s">
        <v>686</v>
      </c>
      <c r="W470" s="5" t="s">
        <v>2632</v>
      </c>
      <c r="X470" s="2" t="s">
        <v>2547</v>
      </c>
      <c r="Y470" s="1" t="s">
        <v>2553</v>
      </c>
      <c r="Z470" s="4">
        <v>40</v>
      </c>
      <c r="AA470" s="2" t="s">
        <v>2633</v>
      </c>
      <c r="AB470" s="2" t="s">
        <v>2852</v>
      </c>
      <c r="AC470" s="2" t="s">
        <v>2547</v>
      </c>
      <c r="AD470" s="1" t="s">
        <v>1499</v>
      </c>
      <c r="AE470" s="2" t="s">
        <v>2547</v>
      </c>
      <c r="AF470" s="2"/>
      <c r="AG470" s="1" t="s">
        <v>1807</v>
      </c>
      <c r="AH470" s="2" t="s">
        <v>1043</v>
      </c>
      <c r="AI470" s="2" t="s">
        <v>2547</v>
      </c>
      <c r="AJ470" s="2"/>
      <c r="AK470" s="2"/>
      <c r="AL470" s="2"/>
      <c r="AM470" s="2"/>
    </row>
    <row r="471" spans="1:39" s="43" customFormat="1" ht="12.75" outlineLevel="1">
      <c r="A471" s="5" t="s">
        <v>898</v>
      </c>
      <c r="B471" s="27" t="s">
        <v>2954</v>
      </c>
      <c r="C471" s="2" t="s">
        <v>3887</v>
      </c>
      <c r="D471" s="2">
        <f>COUNTIF(C:C,C471)</f>
        <v>1</v>
      </c>
      <c r="E471" s="30" t="s">
        <v>3674</v>
      </c>
      <c r="F471" s="5" t="s">
        <v>219</v>
      </c>
      <c r="G471" s="5" t="s">
        <v>108</v>
      </c>
      <c r="H471" s="5"/>
      <c r="I471" s="2"/>
      <c r="J471" s="5" t="s">
        <v>150</v>
      </c>
      <c r="K471" s="3">
        <v>35726</v>
      </c>
      <c r="L471" s="3">
        <v>35724</v>
      </c>
      <c r="M471" s="28">
        <v>12</v>
      </c>
      <c r="N471" s="3">
        <v>36089</v>
      </c>
      <c r="O471" s="33">
        <v>3</v>
      </c>
      <c r="P471" s="29">
        <f>IF(OR(N471="?",(O471="?")),"?",DATE(YEAR(N471),MONTH(N471)-(O471),DAY(N471)))</f>
        <v>35997</v>
      </c>
      <c r="Q471" s="3" t="s">
        <v>2985</v>
      </c>
      <c r="R471" s="28">
        <v>12</v>
      </c>
      <c r="S471" s="3" t="s">
        <v>2547</v>
      </c>
      <c r="T471" s="29">
        <f>IF(OR(O471="?",(U471="?")),"?",DATE(YEAR(U471),MONTH(U471)-(O471),DAY(U471)))</f>
        <v>36362</v>
      </c>
      <c r="U471" s="29">
        <f>IF(R471&lt;250,DATE(YEAR(N471),MONTH(N471)+(R471),DAY(N471)),IF(R471="Nvt",DATE(YEAR(N471),MONTH(N471),DAY(N471)),"?"))</f>
        <v>36454</v>
      </c>
      <c r="V471" s="1" t="s">
        <v>2548</v>
      </c>
      <c r="W471" s="5" t="s">
        <v>2632</v>
      </c>
      <c r="X471" s="2" t="s">
        <v>2547</v>
      </c>
      <c r="Y471" s="2" t="s">
        <v>2547</v>
      </c>
      <c r="Z471" s="4">
        <v>32.86</v>
      </c>
      <c r="AA471" s="2" t="s">
        <v>2633</v>
      </c>
      <c r="AB471" s="2" t="s">
        <v>2547</v>
      </c>
      <c r="AC471" s="2" t="s">
        <v>2547</v>
      </c>
      <c r="AD471" s="2" t="s">
        <v>1343</v>
      </c>
      <c r="AE471" s="2" t="s">
        <v>2547</v>
      </c>
      <c r="AF471" s="2" t="s">
        <v>2985</v>
      </c>
      <c r="AG471" s="2" t="s">
        <v>2634</v>
      </c>
      <c r="AH471" s="2" t="s">
        <v>932</v>
      </c>
      <c r="AI471" s="2" t="s">
        <v>2547</v>
      </c>
      <c r="AJ471" s="2"/>
      <c r="AK471" s="2"/>
      <c r="AL471" s="2"/>
      <c r="AM471" s="2"/>
    </row>
    <row r="472" spans="1:39" s="43" customFormat="1" ht="12.75" outlineLevel="1">
      <c r="A472" s="5" t="s">
        <v>898</v>
      </c>
      <c r="B472" s="27" t="s">
        <v>2955</v>
      </c>
      <c r="C472" s="2" t="s">
        <v>3888</v>
      </c>
      <c r="D472" s="2">
        <f>COUNTIF(C:C,C472)</f>
        <v>1</v>
      </c>
      <c r="E472" s="30">
        <v>58557</v>
      </c>
      <c r="F472" s="5" t="s">
        <v>1014</v>
      </c>
      <c r="G472" s="5" t="s">
        <v>108</v>
      </c>
      <c r="H472" s="28"/>
      <c r="I472" s="2"/>
      <c r="J472" s="5" t="s">
        <v>1776</v>
      </c>
      <c r="K472" s="2" t="s">
        <v>2547</v>
      </c>
      <c r="L472" s="3">
        <v>37987</v>
      </c>
      <c r="M472" s="5">
        <v>12</v>
      </c>
      <c r="N472" s="3">
        <v>38352</v>
      </c>
      <c r="O472" s="5" t="s">
        <v>2547</v>
      </c>
      <c r="P472" s="29" t="str">
        <f>IF(OR(N472="?",(O472="?")),"?",DATE(YEAR(N472),MONTH(N472)-(O472),DAY(N472)))</f>
        <v>?</v>
      </c>
      <c r="Q472" s="2" t="s">
        <v>2547</v>
      </c>
      <c r="R472" s="2" t="s">
        <v>2547</v>
      </c>
      <c r="S472" s="2" t="s">
        <v>2547</v>
      </c>
      <c r="T472" s="29" t="str">
        <f>IF(OR(O472="?",(U472="?")),"?",DATE(YEAR(U472),MONTH(U472)-(O472),DAY(U472)))</f>
        <v>?</v>
      </c>
      <c r="U472" s="29" t="str">
        <f>IF(R472&lt;250,DATE(YEAR(N472),MONTH(N472)+(R472),DAY(N472)),IF(R472="Nvt",DATE(YEAR(N472),MONTH(N472),DAY(N472)),"?"))</f>
        <v>?</v>
      </c>
      <c r="V472" s="1" t="s">
        <v>2548</v>
      </c>
      <c r="W472" s="5" t="s">
        <v>2632</v>
      </c>
      <c r="X472" s="2" t="s">
        <v>2547</v>
      </c>
      <c r="Y472" s="1" t="s">
        <v>2553</v>
      </c>
      <c r="Z472" s="4">
        <v>5</v>
      </c>
      <c r="AA472" s="2" t="s">
        <v>2633</v>
      </c>
      <c r="AB472" s="2" t="s">
        <v>2851</v>
      </c>
      <c r="AC472" s="2" t="s">
        <v>2547</v>
      </c>
      <c r="AD472" s="2" t="s">
        <v>2199</v>
      </c>
      <c r="AE472" s="2" t="s">
        <v>2547</v>
      </c>
      <c r="AF472" s="2"/>
      <c r="AG472" s="1" t="s">
        <v>1807</v>
      </c>
      <c r="AH472" s="2" t="s">
        <v>932</v>
      </c>
      <c r="AI472" s="2" t="s">
        <v>2547</v>
      </c>
      <c r="AJ472" s="2"/>
      <c r="AK472" s="2"/>
      <c r="AL472" s="2"/>
      <c r="AM472" s="2"/>
    </row>
    <row r="473" spans="1:39" s="43" customFormat="1" ht="12.75">
      <c r="A473" s="15" t="s">
        <v>1561</v>
      </c>
      <c r="B473" s="27"/>
      <c r="C473" s="2"/>
      <c r="D473" s="2"/>
      <c r="E473" s="30"/>
      <c r="F473" s="5"/>
      <c r="G473" s="5"/>
      <c r="H473" s="28"/>
      <c r="I473" s="2"/>
      <c r="J473" s="15"/>
      <c r="K473" s="2"/>
      <c r="L473" s="3"/>
      <c r="M473" s="5"/>
      <c r="N473" s="3"/>
      <c r="O473" s="5"/>
      <c r="P473" s="29"/>
      <c r="Q473" s="2"/>
      <c r="R473" s="2"/>
      <c r="S473" s="2"/>
      <c r="T473" s="29"/>
      <c r="U473" s="29"/>
      <c r="V473" s="1"/>
      <c r="W473" s="5"/>
      <c r="X473" s="2"/>
      <c r="Y473" s="1"/>
      <c r="Z473" s="4"/>
      <c r="AA473" s="2"/>
      <c r="AB473" s="2"/>
      <c r="AC473" s="2"/>
      <c r="AD473" s="2"/>
      <c r="AE473" s="2"/>
      <c r="AF473" s="2"/>
      <c r="AG473" s="1"/>
      <c r="AH473" s="2"/>
      <c r="AI473" s="2"/>
      <c r="AJ473" s="2"/>
      <c r="AK473" s="2"/>
      <c r="AL473" s="2"/>
      <c r="AM473" s="2"/>
    </row>
    <row r="474" spans="1:39" s="43" customFormat="1" ht="12.75" outlineLevel="1">
      <c r="A474" s="5" t="s">
        <v>898</v>
      </c>
      <c r="B474" s="27" t="s">
        <v>2956</v>
      </c>
      <c r="C474" s="2" t="s">
        <v>1749</v>
      </c>
      <c r="D474" s="2">
        <f>COUNTIF(C:C,C474)</f>
        <v>1</v>
      </c>
      <c r="E474" s="30">
        <v>1569</v>
      </c>
      <c r="F474" s="5" t="s">
        <v>336</v>
      </c>
      <c r="G474" s="2" t="s">
        <v>114</v>
      </c>
      <c r="H474" s="28"/>
      <c r="I474" s="2"/>
      <c r="J474" s="5" t="s">
        <v>150</v>
      </c>
      <c r="K474" s="3">
        <v>37355</v>
      </c>
      <c r="L474" s="3">
        <v>37292</v>
      </c>
      <c r="M474" s="5">
        <v>60</v>
      </c>
      <c r="N474" s="3">
        <v>39118</v>
      </c>
      <c r="O474" s="1">
        <v>3</v>
      </c>
      <c r="P474" s="29">
        <f aca="true" t="shared" si="43" ref="P474:P505">IF(OR(N474="?",(O474="?")),"?",DATE(YEAR(N474),MONTH(N474)-(O474),DAY(N474)))</f>
        <v>39026</v>
      </c>
      <c r="Q474" s="2" t="s">
        <v>2985</v>
      </c>
      <c r="R474" s="1">
        <v>12</v>
      </c>
      <c r="S474" s="2" t="s">
        <v>2547</v>
      </c>
      <c r="T474" s="29">
        <f aca="true" t="shared" si="44" ref="T474:T505">IF(OR(O474="?",(U474="?")),"?",DATE(YEAR(U474),MONTH(U474)-(O474),DAY(U474)))</f>
        <v>39391</v>
      </c>
      <c r="U474" s="29">
        <f aca="true" t="shared" si="45" ref="U474:U518">IF(R474&lt;250,DATE(YEAR(N474),MONTH(N474)+(R474),DAY(N474)),IF(R474="Nvt",DATE(YEAR(N474),MONTH(N474),DAY(N474)),"?"))</f>
        <v>39483</v>
      </c>
      <c r="V474" s="5" t="s">
        <v>1400</v>
      </c>
      <c r="W474" s="5" t="s">
        <v>1589</v>
      </c>
      <c r="X474" s="2" t="s">
        <v>2547</v>
      </c>
      <c r="Y474" s="1" t="s">
        <v>2553</v>
      </c>
      <c r="Z474" s="4">
        <v>636.7</v>
      </c>
      <c r="AA474" s="2" t="s">
        <v>2550</v>
      </c>
      <c r="AB474" s="2" t="s">
        <v>2801</v>
      </c>
      <c r="AC474" s="2" t="s">
        <v>560</v>
      </c>
      <c r="AD474" s="5" t="s">
        <v>1516</v>
      </c>
      <c r="AE474" s="2" t="s">
        <v>717</v>
      </c>
      <c r="AF474" s="2" t="s">
        <v>2985</v>
      </c>
      <c r="AG474" s="1" t="s">
        <v>1780</v>
      </c>
      <c r="AH474" s="2" t="s">
        <v>2547</v>
      </c>
      <c r="AI474" s="2" t="s">
        <v>2547</v>
      </c>
      <c r="AJ474" s="2"/>
      <c r="AK474" s="2"/>
      <c r="AL474" s="2"/>
      <c r="AM474" s="2"/>
    </row>
    <row r="475" spans="1:39" s="43" customFormat="1" ht="12.75" outlineLevel="1">
      <c r="A475" s="14" t="s">
        <v>898</v>
      </c>
      <c r="B475" s="27" t="s">
        <v>2957</v>
      </c>
      <c r="C475" s="2" t="s">
        <v>293</v>
      </c>
      <c r="D475" s="2">
        <f>COUNTIF(C:C,C475)</f>
        <v>1</v>
      </c>
      <c r="E475" s="30">
        <v>1569</v>
      </c>
      <c r="F475" s="5" t="s">
        <v>336</v>
      </c>
      <c r="G475" s="2" t="s">
        <v>114</v>
      </c>
      <c r="H475" s="28"/>
      <c r="I475" s="2"/>
      <c r="J475" s="2" t="s">
        <v>2546</v>
      </c>
      <c r="K475" s="3">
        <v>37573</v>
      </c>
      <c r="L475" s="3">
        <v>37573</v>
      </c>
      <c r="M475" s="5">
        <v>60</v>
      </c>
      <c r="N475" s="3">
        <v>39399</v>
      </c>
      <c r="O475" s="1">
        <v>3</v>
      </c>
      <c r="P475" s="29">
        <f t="shared" si="43"/>
        <v>39307</v>
      </c>
      <c r="Q475" s="2" t="s">
        <v>2985</v>
      </c>
      <c r="R475" s="1">
        <v>12</v>
      </c>
      <c r="S475" s="2" t="s">
        <v>2547</v>
      </c>
      <c r="T475" s="29">
        <f t="shared" si="44"/>
        <v>39673</v>
      </c>
      <c r="U475" s="29">
        <f t="shared" si="45"/>
        <v>39765</v>
      </c>
      <c r="V475" s="5" t="s">
        <v>1400</v>
      </c>
      <c r="W475" s="5" t="s">
        <v>1589</v>
      </c>
      <c r="X475" s="2" t="s">
        <v>2547</v>
      </c>
      <c r="Y475" s="1" t="s">
        <v>2553</v>
      </c>
      <c r="Z475" s="4">
        <v>318.17</v>
      </c>
      <c r="AA475" s="2" t="s">
        <v>2550</v>
      </c>
      <c r="AB475" s="2" t="s">
        <v>731</v>
      </c>
      <c r="AC475" s="2" t="s">
        <v>560</v>
      </c>
      <c r="AD475" s="1" t="s">
        <v>1516</v>
      </c>
      <c r="AE475" s="2" t="s">
        <v>717</v>
      </c>
      <c r="AF475" s="2" t="s">
        <v>2985</v>
      </c>
      <c r="AG475" s="1" t="s">
        <v>360</v>
      </c>
      <c r="AH475" s="2" t="s">
        <v>1488</v>
      </c>
      <c r="AI475" s="2" t="s">
        <v>2547</v>
      </c>
      <c r="AJ475" s="2"/>
      <c r="AK475" s="2"/>
      <c r="AL475" s="2"/>
      <c r="AM475" s="2"/>
    </row>
    <row r="476" spans="1:39" s="43" customFormat="1" ht="12.75" outlineLevel="1">
      <c r="A476" s="14" t="s">
        <v>898</v>
      </c>
      <c r="B476" s="27" t="s">
        <v>2958</v>
      </c>
      <c r="C476" s="2" t="s">
        <v>290</v>
      </c>
      <c r="D476" s="2">
        <f>COUNTIF(C:C,C476)</f>
        <v>1</v>
      </c>
      <c r="E476" s="30">
        <v>170</v>
      </c>
      <c r="F476" s="5" t="s">
        <v>1881</v>
      </c>
      <c r="G476" s="2" t="s">
        <v>110</v>
      </c>
      <c r="H476" s="28"/>
      <c r="I476" s="2"/>
      <c r="J476" s="2" t="s">
        <v>2546</v>
      </c>
      <c r="K476" s="3">
        <v>37085</v>
      </c>
      <c r="L476" s="3">
        <v>37085</v>
      </c>
      <c r="M476" s="5">
        <v>60</v>
      </c>
      <c r="N476" s="3">
        <v>38911</v>
      </c>
      <c r="O476" s="1">
        <v>3</v>
      </c>
      <c r="P476" s="29">
        <f t="shared" si="43"/>
        <v>38820</v>
      </c>
      <c r="Q476" s="2" t="s">
        <v>2985</v>
      </c>
      <c r="R476" s="1">
        <v>12</v>
      </c>
      <c r="S476" s="2" t="s">
        <v>2547</v>
      </c>
      <c r="T476" s="29">
        <f t="shared" si="44"/>
        <v>39185</v>
      </c>
      <c r="U476" s="29">
        <f t="shared" si="45"/>
        <v>39276</v>
      </c>
      <c r="V476" s="1" t="s">
        <v>2548</v>
      </c>
      <c r="W476" s="5" t="s">
        <v>1589</v>
      </c>
      <c r="X476" s="2" t="s">
        <v>2547</v>
      </c>
      <c r="Y476" s="1" t="s">
        <v>2553</v>
      </c>
      <c r="Z476" s="4">
        <v>314.86</v>
      </c>
      <c r="AA476" s="2" t="s">
        <v>2550</v>
      </c>
      <c r="AB476" s="2" t="s">
        <v>1008</v>
      </c>
      <c r="AC476" s="2" t="s">
        <v>560</v>
      </c>
      <c r="AD476" s="1" t="s">
        <v>3377</v>
      </c>
      <c r="AE476" s="2" t="s">
        <v>717</v>
      </c>
      <c r="AF476" s="2" t="s">
        <v>2985</v>
      </c>
      <c r="AG476" s="1" t="s">
        <v>357</v>
      </c>
      <c r="AH476" s="2" t="s">
        <v>1488</v>
      </c>
      <c r="AI476" s="2" t="s">
        <v>2547</v>
      </c>
      <c r="AJ476" s="2"/>
      <c r="AK476" s="2"/>
      <c r="AL476" s="2"/>
      <c r="AM476" s="2"/>
    </row>
    <row r="477" spans="1:39" s="43" customFormat="1" ht="12.75" outlineLevel="1">
      <c r="A477" s="5" t="s">
        <v>898</v>
      </c>
      <c r="B477" s="27" t="s">
        <v>2959</v>
      </c>
      <c r="C477" s="2" t="s">
        <v>3705</v>
      </c>
      <c r="D477" s="2">
        <f>COUNTIF(C:C,C477)</f>
        <v>1</v>
      </c>
      <c r="E477" s="30">
        <v>171</v>
      </c>
      <c r="F477" s="5" t="s">
        <v>3434</v>
      </c>
      <c r="G477" s="2" t="s">
        <v>114</v>
      </c>
      <c r="H477" s="2"/>
      <c r="I477" s="2"/>
      <c r="J477" s="5" t="s">
        <v>150</v>
      </c>
      <c r="K477" s="3">
        <v>36957</v>
      </c>
      <c r="L477" s="3">
        <v>36832</v>
      </c>
      <c r="M477" s="28">
        <f>(YEAR(N477)-YEAR(L477))*12+MONTH(N477)-MONTH(L477)</f>
        <v>60</v>
      </c>
      <c r="N477" s="3">
        <v>38658</v>
      </c>
      <c r="O477" s="2">
        <v>3</v>
      </c>
      <c r="P477" s="29">
        <f t="shared" si="43"/>
        <v>38566</v>
      </c>
      <c r="Q477" s="2" t="s">
        <v>2985</v>
      </c>
      <c r="R477" s="2">
        <v>12</v>
      </c>
      <c r="S477" s="2" t="s">
        <v>2547</v>
      </c>
      <c r="T477" s="29">
        <f t="shared" si="44"/>
        <v>38931</v>
      </c>
      <c r="U477" s="29">
        <f t="shared" si="45"/>
        <v>39023</v>
      </c>
      <c r="V477" s="1" t="s">
        <v>2548</v>
      </c>
      <c r="W477" s="5" t="s">
        <v>1589</v>
      </c>
      <c r="X477" s="2" t="s">
        <v>2547</v>
      </c>
      <c r="Y477" s="1" t="s">
        <v>145</v>
      </c>
      <c r="Z477" s="4" t="s">
        <v>2547</v>
      </c>
      <c r="AA477" s="2" t="s">
        <v>2550</v>
      </c>
      <c r="AB477" s="2" t="s">
        <v>1156</v>
      </c>
      <c r="AC477" s="2" t="s">
        <v>560</v>
      </c>
      <c r="AD477" s="1" t="s">
        <v>3377</v>
      </c>
      <c r="AE477" s="2" t="s">
        <v>717</v>
      </c>
      <c r="AF477" s="2" t="s">
        <v>2985</v>
      </c>
      <c r="AG477" s="1" t="s">
        <v>1784</v>
      </c>
      <c r="AH477" s="2" t="s">
        <v>2547</v>
      </c>
      <c r="AI477" s="2" t="s">
        <v>2547</v>
      </c>
      <c r="AJ477" s="2"/>
      <c r="AK477" s="2"/>
      <c r="AL477" s="2"/>
      <c r="AM477" s="2"/>
    </row>
    <row r="478" spans="1:39" s="43" customFormat="1" ht="12.75" outlineLevel="1">
      <c r="A478" s="14" t="s">
        <v>898</v>
      </c>
      <c r="B478" s="27" t="s">
        <v>2960</v>
      </c>
      <c r="C478" s="2" t="s">
        <v>291</v>
      </c>
      <c r="D478" s="2">
        <f>COUNTIF(C:C,C478)</f>
        <v>1</v>
      </c>
      <c r="E478" s="30">
        <v>171</v>
      </c>
      <c r="F478" s="5" t="s">
        <v>3434</v>
      </c>
      <c r="G478" s="2" t="s">
        <v>114</v>
      </c>
      <c r="H478" s="28"/>
      <c r="I478" s="2"/>
      <c r="J478" s="2" t="s">
        <v>2546</v>
      </c>
      <c r="K478" s="3">
        <v>37085</v>
      </c>
      <c r="L478" s="3">
        <v>37085</v>
      </c>
      <c r="M478" s="5">
        <v>60</v>
      </c>
      <c r="N478" s="3">
        <v>38911</v>
      </c>
      <c r="O478" s="1">
        <v>3</v>
      </c>
      <c r="P478" s="29">
        <f t="shared" si="43"/>
        <v>38820</v>
      </c>
      <c r="Q478" s="2" t="s">
        <v>2985</v>
      </c>
      <c r="R478" s="1">
        <v>12</v>
      </c>
      <c r="S478" s="2" t="s">
        <v>2547</v>
      </c>
      <c r="T478" s="29">
        <f t="shared" si="44"/>
        <v>39185</v>
      </c>
      <c r="U478" s="29">
        <f t="shared" si="45"/>
        <v>39276</v>
      </c>
      <c r="V478" s="1" t="s">
        <v>2548</v>
      </c>
      <c r="W478" s="5" t="s">
        <v>1589</v>
      </c>
      <c r="X478" s="2" t="s">
        <v>2547</v>
      </c>
      <c r="Y478" s="1" t="s">
        <v>2553</v>
      </c>
      <c r="Z478" s="4">
        <v>269.58</v>
      </c>
      <c r="AA478" s="2" t="s">
        <v>2550</v>
      </c>
      <c r="AB478" s="2" t="s">
        <v>1008</v>
      </c>
      <c r="AC478" s="2" t="s">
        <v>560</v>
      </c>
      <c r="AD478" s="1" t="s">
        <v>3377</v>
      </c>
      <c r="AE478" s="2" t="s">
        <v>717</v>
      </c>
      <c r="AF478" s="2" t="s">
        <v>2985</v>
      </c>
      <c r="AG478" s="1" t="s">
        <v>360</v>
      </c>
      <c r="AH478" s="2" t="s">
        <v>1488</v>
      </c>
      <c r="AI478" s="2" t="s">
        <v>2547</v>
      </c>
      <c r="AJ478" s="2"/>
      <c r="AK478" s="2"/>
      <c r="AL478" s="2"/>
      <c r="AM478" s="2"/>
    </row>
    <row r="479" spans="1:39" s="43" customFormat="1" ht="12.75" outlineLevel="1">
      <c r="A479" s="14" t="s">
        <v>898</v>
      </c>
      <c r="B479" s="27" t="s">
        <v>2961</v>
      </c>
      <c r="C479" s="2" t="s">
        <v>1974</v>
      </c>
      <c r="D479" s="2">
        <f>COUNTIF(C:C,C479)</f>
        <v>1</v>
      </c>
      <c r="E479" s="30">
        <v>30086</v>
      </c>
      <c r="F479" s="5" t="s">
        <v>2732</v>
      </c>
      <c r="G479" s="2" t="s">
        <v>114</v>
      </c>
      <c r="H479" s="28"/>
      <c r="I479" s="2"/>
      <c r="J479" s="2" t="s">
        <v>2546</v>
      </c>
      <c r="K479" s="3">
        <v>37858</v>
      </c>
      <c r="L479" s="3">
        <v>37858</v>
      </c>
      <c r="M479" s="5">
        <v>60</v>
      </c>
      <c r="N479" s="3">
        <v>39685</v>
      </c>
      <c r="O479" s="2">
        <v>3</v>
      </c>
      <c r="P479" s="29">
        <f t="shared" si="43"/>
        <v>39593</v>
      </c>
      <c r="Q479" s="2" t="s">
        <v>2985</v>
      </c>
      <c r="R479" s="2">
        <v>12</v>
      </c>
      <c r="S479" s="2" t="s">
        <v>2547</v>
      </c>
      <c r="T479" s="29">
        <f t="shared" si="44"/>
        <v>39958</v>
      </c>
      <c r="U479" s="29">
        <f t="shared" si="45"/>
        <v>40050</v>
      </c>
      <c r="V479" s="1" t="s">
        <v>2548</v>
      </c>
      <c r="W479" s="5" t="s">
        <v>1589</v>
      </c>
      <c r="X479" s="2" t="s">
        <v>2547</v>
      </c>
      <c r="Y479" s="1" t="s">
        <v>2553</v>
      </c>
      <c r="Z479" s="4">
        <v>759</v>
      </c>
      <c r="AA479" s="2" t="s">
        <v>2550</v>
      </c>
      <c r="AB479" s="2" t="s">
        <v>635</v>
      </c>
      <c r="AC479" s="2" t="s">
        <v>3729</v>
      </c>
      <c r="AD479" s="5" t="s">
        <v>2202</v>
      </c>
      <c r="AE479" s="2" t="s">
        <v>717</v>
      </c>
      <c r="AF479" s="2" t="s">
        <v>2985</v>
      </c>
      <c r="AG479" s="1" t="s">
        <v>2551</v>
      </c>
      <c r="AH479" s="2" t="s">
        <v>1488</v>
      </c>
      <c r="AI479" s="2" t="s">
        <v>2547</v>
      </c>
      <c r="AJ479" s="2"/>
      <c r="AK479" s="2"/>
      <c r="AL479" s="2"/>
      <c r="AM479" s="2"/>
    </row>
    <row r="480" spans="1:39" s="43" customFormat="1" ht="12.75" outlineLevel="1">
      <c r="A480" s="5" t="s">
        <v>898</v>
      </c>
      <c r="B480" s="27" t="s">
        <v>2962</v>
      </c>
      <c r="C480" s="2" t="s">
        <v>1747</v>
      </c>
      <c r="D480" s="2">
        <f>COUNTIF(C:C,C480)</f>
        <v>1</v>
      </c>
      <c r="E480" s="30">
        <v>143</v>
      </c>
      <c r="F480" s="5" t="s">
        <v>776</v>
      </c>
      <c r="G480" s="2" t="s">
        <v>114</v>
      </c>
      <c r="H480" s="28"/>
      <c r="I480" s="2"/>
      <c r="J480" s="5" t="s">
        <v>150</v>
      </c>
      <c r="K480" s="3">
        <v>37085</v>
      </c>
      <c r="L480" s="3">
        <v>36573</v>
      </c>
      <c r="M480" s="5">
        <v>60</v>
      </c>
      <c r="N480" s="3">
        <v>38400</v>
      </c>
      <c r="O480" s="1">
        <v>3</v>
      </c>
      <c r="P480" s="29">
        <f t="shared" si="43"/>
        <v>38308</v>
      </c>
      <c r="Q480" s="2" t="s">
        <v>2985</v>
      </c>
      <c r="R480" s="1">
        <v>12</v>
      </c>
      <c r="S480" s="2" t="s">
        <v>2547</v>
      </c>
      <c r="T480" s="29">
        <f t="shared" si="44"/>
        <v>38673</v>
      </c>
      <c r="U480" s="29">
        <f t="shared" si="45"/>
        <v>38765</v>
      </c>
      <c r="V480" s="1" t="s">
        <v>2548</v>
      </c>
      <c r="W480" s="5" t="s">
        <v>1589</v>
      </c>
      <c r="X480" s="2" t="s">
        <v>2547</v>
      </c>
      <c r="Y480" s="1" t="s">
        <v>2553</v>
      </c>
      <c r="Z480" s="4">
        <v>606.96</v>
      </c>
      <c r="AA480" s="2" t="s">
        <v>2550</v>
      </c>
      <c r="AB480" s="2" t="s">
        <v>1409</v>
      </c>
      <c r="AC480" s="2" t="s">
        <v>560</v>
      </c>
      <c r="AD480" s="5" t="s">
        <v>2202</v>
      </c>
      <c r="AE480" s="2" t="s">
        <v>717</v>
      </c>
      <c r="AF480" s="2" t="s">
        <v>2985</v>
      </c>
      <c r="AG480" s="1" t="s">
        <v>1780</v>
      </c>
      <c r="AH480" s="2" t="s">
        <v>1488</v>
      </c>
      <c r="AI480" s="2" t="s">
        <v>2547</v>
      </c>
      <c r="AJ480" s="2"/>
      <c r="AK480" s="2"/>
      <c r="AL480" s="2"/>
      <c r="AM480" s="2"/>
    </row>
    <row r="481" spans="1:39" s="43" customFormat="1" ht="12.75" outlineLevel="1">
      <c r="A481" s="14" t="s">
        <v>898</v>
      </c>
      <c r="B481" s="27" t="s">
        <v>2963</v>
      </c>
      <c r="C481" s="2" t="s">
        <v>274</v>
      </c>
      <c r="D481" s="2">
        <f>COUNTIF(C:C,C481)</f>
        <v>1</v>
      </c>
      <c r="E481" s="30">
        <v>142</v>
      </c>
      <c r="F481" s="5" t="s">
        <v>811</v>
      </c>
      <c r="G481" s="2" t="s">
        <v>110</v>
      </c>
      <c r="H481" s="28"/>
      <c r="I481" s="2"/>
      <c r="J481" s="2" t="s">
        <v>2546</v>
      </c>
      <c r="K481" s="3">
        <v>37085</v>
      </c>
      <c r="L481" s="3">
        <v>37085</v>
      </c>
      <c r="M481" s="5">
        <v>60</v>
      </c>
      <c r="N481" s="3">
        <v>38911</v>
      </c>
      <c r="O481" s="1">
        <v>3</v>
      </c>
      <c r="P481" s="29">
        <f t="shared" si="43"/>
        <v>38820</v>
      </c>
      <c r="Q481" s="2" t="s">
        <v>2985</v>
      </c>
      <c r="R481" s="1">
        <v>12</v>
      </c>
      <c r="S481" s="2" t="s">
        <v>2547</v>
      </c>
      <c r="T481" s="29">
        <f t="shared" si="44"/>
        <v>39185</v>
      </c>
      <c r="U481" s="29">
        <f t="shared" si="45"/>
        <v>39276</v>
      </c>
      <c r="V481" s="1" t="s">
        <v>2548</v>
      </c>
      <c r="W481" s="5" t="s">
        <v>1589</v>
      </c>
      <c r="X481" s="2" t="s">
        <v>2547</v>
      </c>
      <c r="Y481" s="1" t="s">
        <v>2553</v>
      </c>
      <c r="Z481" s="4">
        <v>581.56</v>
      </c>
      <c r="AA481" s="2" t="s">
        <v>2550</v>
      </c>
      <c r="AB481" s="2" t="s">
        <v>1008</v>
      </c>
      <c r="AC481" s="2" t="s">
        <v>560</v>
      </c>
      <c r="AD481" s="5" t="s">
        <v>2202</v>
      </c>
      <c r="AE481" s="2" t="s">
        <v>717</v>
      </c>
      <c r="AF481" s="2" t="s">
        <v>2985</v>
      </c>
      <c r="AG481" s="1" t="s">
        <v>357</v>
      </c>
      <c r="AH481" s="2" t="s">
        <v>1488</v>
      </c>
      <c r="AI481" s="2" t="s">
        <v>2547</v>
      </c>
      <c r="AJ481" s="2"/>
      <c r="AK481" s="2"/>
      <c r="AL481" s="2"/>
      <c r="AM481" s="2"/>
    </row>
    <row r="482" spans="1:39" s="43" customFormat="1" ht="12.75" outlineLevel="1">
      <c r="A482" s="5" t="s">
        <v>898</v>
      </c>
      <c r="B482" s="27" t="s">
        <v>2964</v>
      </c>
      <c r="C482" s="2" t="s">
        <v>1113</v>
      </c>
      <c r="D482" s="2">
        <f>COUNTIF(C:C,C482)</f>
        <v>1</v>
      </c>
      <c r="E482" s="30" t="s">
        <v>3571</v>
      </c>
      <c r="F482" s="5" t="s">
        <v>1708</v>
      </c>
      <c r="G482" s="2" t="s">
        <v>114</v>
      </c>
      <c r="H482" s="2"/>
      <c r="I482" s="2"/>
      <c r="J482" s="5" t="s">
        <v>150</v>
      </c>
      <c r="K482" s="3">
        <v>37040</v>
      </c>
      <c r="L482" s="3">
        <v>36984</v>
      </c>
      <c r="M482" s="28">
        <f>(YEAR(N482)-YEAR(L482))*12+MONTH(N482)-MONTH(L482)</f>
        <v>60</v>
      </c>
      <c r="N482" s="3">
        <v>38810</v>
      </c>
      <c r="O482" s="2">
        <v>3</v>
      </c>
      <c r="P482" s="29">
        <f t="shared" si="43"/>
        <v>38720</v>
      </c>
      <c r="Q482" s="2" t="s">
        <v>2985</v>
      </c>
      <c r="R482" s="2">
        <v>12</v>
      </c>
      <c r="S482" s="2" t="s">
        <v>2547</v>
      </c>
      <c r="T482" s="29">
        <f t="shared" si="44"/>
        <v>39085</v>
      </c>
      <c r="U482" s="29">
        <f t="shared" si="45"/>
        <v>39175</v>
      </c>
      <c r="V482" s="1" t="s">
        <v>2548</v>
      </c>
      <c r="W482" s="5" t="s">
        <v>1589</v>
      </c>
      <c r="X482" s="2" t="s">
        <v>2547</v>
      </c>
      <c r="Y482" s="1" t="s">
        <v>145</v>
      </c>
      <c r="Z482" s="4" t="s">
        <v>2547</v>
      </c>
      <c r="AA482" s="2" t="s">
        <v>2550</v>
      </c>
      <c r="AB482" s="2" t="s">
        <v>1156</v>
      </c>
      <c r="AC482" s="2" t="s">
        <v>560</v>
      </c>
      <c r="AD482" s="5" t="s">
        <v>2201</v>
      </c>
      <c r="AE482" s="2" t="s">
        <v>2547</v>
      </c>
      <c r="AF482" s="2" t="s">
        <v>2985</v>
      </c>
      <c r="AG482" s="1" t="s">
        <v>1784</v>
      </c>
      <c r="AH482" s="2" t="s">
        <v>2547</v>
      </c>
      <c r="AI482" s="2" t="s">
        <v>2547</v>
      </c>
      <c r="AJ482" s="2"/>
      <c r="AK482" s="2"/>
      <c r="AL482" s="2"/>
      <c r="AM482" s="2"/>
    </row>
    <row r="483" spans="1:39" s="43" customFormat="1" ht="12.75" outlineLevel="1">
      <c r="A483" s="14" t="s">
        <v>898</v>
      </c>
      <c r="B483" s="27" t="s">
        <v>2965</v>
      </c>
      <c r="C483" s="2" t="s">
        <v>2829</v>
      </c>
      <c r="D483" s="2">
        <f>COUNTIF(C:C,C483)</f>
        <v>1</v>
      </c>
      <c r="E483" s="30">
        <v>20898</v>
      </c>
      <c r="F483" s="5" t="s">
        <v>3318</v>
      </c>
      <c r="G483" s="2" t="s">
        <v>114</v>
      </c>
      <c r="H483" s="28"/>
      <c r="I483" s="2"/>
      <c r="J483" s="2" t="s">
        <v>2546</v>
      </c>
      <c r="K483" s="3">
        <v>37651</v>
      </c>
      <c r="L483" s="3">
        <v>37651</v>
      </c>
      <c r="M483" s="5">
        <v>60</v>
      </c>
      <c r="N483" s="3">
        <v>39477</v>
      </c>
      <c r="O483" s="2">
        <v>3</v>
      </c>
      <c r="P483" s="29">
        <f t="shared" si="43"/>
        <v>39385</v>
      </c>
      <c r="Q483" s="2" t="s">
        <v>2985</v>
      </c>
      <c r="R483" s="2">
        <v>12</v>
      </c>
      <c r="S483" s="2" t="s">
        <v>2547</v>
      </c>
      <c r="T483" s="29">
        <f t="shared" si="44"/>
        <v>39751</v>
      </c>
      <c r="U483" s="29">
        <f t="shared" si="45"/>
        <v>39843</v>
      </c>
      <c r="V483" s="1" t="s">
        <v>2548</v>
      </c>
      <c r="W483" s="5" t="s">
        <v>1589</v>
      </c>
      <c r="X483" s="2" t="s">
        <v>2547</v>
      </c>
      <c r="Y483" s="1" t="s">
        <v>2553</v>
      </c>
      <c r="Z483" s="4">
        <v>405</v>
      </c>
      <c r="AA483" s="2" t="s">
        <v>2550</v>
      </c>
      <c r="AB483" s="2" t="s">
        <v>3728</v>
      </c>
      <c r="AC483" s="2" t="s">
        <v>3729</v>
      </c>
      <c r="AD483" s="5" t="s">
        <v>2201</v>
      </c>
      <c r="AE483" s="2" t="s">
        <v>717</v>
      </c>
      <c r="AF483" s="2" t="s">
        <v>2985</v>
      </c>
      <c r="AG483" s="1" t="s">
        <v>2551</v>
      </c>
      <c r="AH483" s="2" t="s">
        <v>1488</v>
      </c>
      <c r="AI483" s="2" t="s">
        <v>2547</v>
      </c>
      <c r="AJ483" s="2"/>
      <c r="AK483" s="2"/>
      <c r="AL483" s="2"/>
      <c r="AM483" s="2"/>
    </row>
    <row r="484" spans="1:39" s="43" customFormat="1" ht="12.75" outlineLevel="1">
      <c r="A484" s="5" t="s">
        <v>898</v>
      </c>
      <c r="B484" s="27" t="s">
        <v>2966</v>
      </c>
      <c r="C484" s="2" t="s">
        <v>1752</v>
      </c>
      <c r="D484" s="2">
        <f>COUNTIF(C:C,C484)</f>
        <v>1</v>
      </c>
      <c r="E484" s="30">
        <v>157</v>
      </c>
      <c r="F484" s="5" t="s">
        <v>775</v>
      </c>
      <c r="G484" s="2" t="s">
        <v>114</v>
      </c>
      <c r="H484" s="28"/>
      <c r="I484" s="2"/>
      <c r="J484" s="5" t="s">
        <v>150</v>
      </c>
      <c r="K484" s="3">
        <v>37423</v>
      </c>
      <c r="L484" s="3">
        <v>36984</v>
      </c>
      <c r="M484" s="5">
        <v>60</v>
      </c>
      <c r="N484" s="3">
        <v>38810</v>
      </c>
      <c r="O484" s="1">
        <v>3</v>
      </c>
      <c r="P484" s="29">
        <f t="shared" si="43"/>
        <v>38720</v>
      </c>
      <c r="Q484" s="2" t="s">
        <v>2985</v>
      </c>
      <c r="R484" s="1">
        <v>12</v>
      </c>
      <c r="S484" s="2" t="s">
        <v>2547</v>
      </c>
      <c r="T484" s="29">
        <f t="shared" si="44"/>
        <v>39085</v>
      </c>
      <c r="U484" s="29">
        <f t="shared" si="45"/>
        <v>39175</v>
      </c>
      <c r="V484" s="1" t="s">
        <v>2548</v>
      </c>
      <c r="W484" s="5" t="s">
        <v>1589</v>
      </c>
      <c r="X484" s="2" t="s">
        <v>2547</v>
      </c>
      <c r="Y484" s="1" t="s">
        <v>2553</v>
      </c>
      <c r="Z484" s="4">
        <v>606.96</v>
      </c>
      <c r="AA484" s="2" t="s">
        <v>2550</v>
      </c>
      <c r="AB484" s="2" t="s">
        <v>1594</v>
      </c>
      <c r="AC484" s="2" t="s">
        <v>560</v>
      </c>
      <c r="AD484" s="5" t="s">
        <v>2201</v>
      </c>
      <c r="AE484" s="2" t="s">
        <v>717</v>
      </c>
      <c r="AF484" s="2" t="s">
        <v>2985</v>
      </c>
      <c r="AG484" s="1" t="s">
        <v>1780</v>
      </c>
      <c r="AH484" s="2" t="s">
        <v>2547</v>
      </c>
      <c r="AI484" s="2" t="s">
        <v>2547</v>
      </c>
      <c r="AJ484" s="2"/>
      <c r="AK484" s="2"/>
      <c r="AL484" s="2"/>
      <c r="AM484" s="2"/>
    </row>
    <row r="485" spans="1:39" s="43" customFormat="1" ht="12.75" outlineLevel="1">
      <c r="A485" s="14" t="s">
        <v>898</v>
      </c>
      <c r="B485" s="27" t="s">
        <v>2967</v>
      </c>
      <c r="C485" s="2" t="s">
        <v>282</v>
      </c>
      <c r="D485" s="2">
        <f>COUNTIF(C:C,C485)</f>
        <v>1</v>
      </c>
      <c r="E485" s="30">
        <v>156</v>
      </c>
      <c r="F485" s="5" t="s">
        <v>816</v>
      </c>
      <c r="G485" s="2" t="s">
        <v>110</v>
      </c>
      <c r="H485" s="28"/>
      <c r="I485" s="2"/>
      <c r="J485" s="2" t="s">
        <v>2546</v>
      </c>
      <c r="K485" s="3">
        <v>37085</v>
      </c>
      <c r="L485" s="3">
        <v>37085</v>
      </c>
      <c r="M485" s="5">
        <v>60</v>
      </c>
      <c r="N485" s="3">
        <v>38911</v>
      </c>
      <c r="O485" s="1">
        <v>3</v>
      </c>
      <c r="P485" s="29">
        <f t="shared" si="43"/>
        <v>38820</v>
      </c>
      <c r="Q485" s="2" t="s">
        <v>2985</v>
      </c>
      <c r="R485" s="1">
        <v>12</v>
      </c>
      <c r="S485" s="2" t="s">
        <v>2547</v>
      </c>
      <c r="T485" s="29">
        <f t="shared" si="44"/>
        <v>39185</v>
      </c>
      <c r="U485" s="29">
        <f t="shared" si="45"/>
        <v>39276</v>
      </c>
      <c r="V485" s="1" t="s">
        <v>2548</v>
      </c>
      <c r="W485" s="5" t="s">
        <v>1589</v>
      </c>
      <c r="X485" s="2" t="s">
        <v>2547</v>
      </c>
      <c r="Y485" s="1" t="s">
        <v>2553</v>
      </c>
      <c r="Z485" s="4">
        <v>414.27</v>
      </c>
      <c r="AA485" s="2" t="s">
        <v>2550</v>
      </c>
      <c r="AB485" s="2" t="s">
        <v>1008</v>
      </c>
      <c r="AC485" s="2" t="s">
        <v>560</v>
      </c>
      <c r="AD485" s="5" t="s">
        <v>2201</v>
      </c>
      <c r="AE485" s="2" t="s">
        <v>717</v>
      </c>
      <c r="AF485" s="2" t="s">
        <v>2985</v>
      </c>
      <c r="AG485" s="1" t="s">
        <v>357</v>
      </c>
      <c r="AH485" s="2" t="s">
        <v>1488</v>
      </c>
      <c r="AI485" s="2" t="s">
        <v>2547</v>
      </c>
      <c r="AJ485" s="2"/>
      <c r="AK485" s="2"/>
      <c r="AL485" s="2"/>
      <c r="AM485" s="2"/>
    </row>
    <row r="486" spans="1:39" s="43" customFormat="1" ht="12.75" outlineLevel="1">
      <c r="A486" s="14" t="s">
        <v>898</v>
      </c>
      <c r="B486" s="27" t="s">
        <v>2968</v>
      </c>
      <c r="C486" s="2" t="s">
        <v>283</v>
      </c>
      <c r="D486" s="2">
        <f>COUNTIF(C:C,C486)</f>
        <v>1</v>
      </c>
      <c r="E486" s="30">
        <v>157</v>
      </c>
      <c r="F486" s="5" t="s">
        <v>775</v>
      </c>
      <c r="G486" s="2" t="s">
        <v>114</v>
      </c>
      <c r="H486" s="28"/>
      <c r="I486" s="2"/>
      <c r="J486" s="2" t="s">
        <v>2546</v>
      </c>
      <c r="K486" s="3">
        <v>37085</v>
      </c>
      <c r="L486" s="3">
        <v>37085</v>
      </c>
      <c r="M486" s="5">
        <v>60</v>
      </c>
      <c r="N486" s="3">
        <v>38911</v>
      </c>
      <c r="O486" s="1">
        <v>3</v>
      </c>
      <c r="P486" s="29">
        <f t="shared" si="43"/>
        <v>38820</v>
      </c>
      <c r="Q486" s="2" t="s">
        <v>2985</v>
      </c>
      <c r="R486" s="1">
        <v>12</v>
      </c>
      <c r="S486" s="2" t="s">
        <v>2547</v>
      </c>
      <c r="T486" s="29">
        <f t="shared" si="44"/>
        <v>39185</v>
      </c>
      <c r="U486" s="29">
        <f t="shared" si="45"/>
        <v>39276</v>
      </c>
      <c r="V486" s="1" t="s">
        <v>2548</v>
      </c>
      <c r="W486" s="5" t="s">
        <v>1589</v>
      </c>
      <c r="X486" s="2" t="s">
        <v>2547</v>
      </c>
      <c r="Y486" s="1" t="s">
        <v>2553</v>
      </c>
      <c r="Z486" s="4">
        <v>245.83</v>
      </c>
      <c r="AA486" s="2" t="s">
        <v>2550</v>
      </c>
      <c r="AB486" s="2" t="s">
        <v>1008</v>
      </c>
      <c r="AC486" s="2" t="s">
        <v>560</v>
      </c>
      <c r="AD486" s="5" t="s">
        <v>2201</v>
      </c>
      <c r="AE486" s="2" t="s">
        <v>717</v>
      </c>
      <c r="AF486" s="2" t="s">
        <v>2985</v>
      </c>
      <c r="AG486" s="1" t="s">
        <v>360</v>
      </c>
      <c r="AH486" s="2" t="s">
        <v>1488</v>
      </c>
      <c r="AI486" s="2" t="s">
        <v>2547</v>
      </c>
      <c r="AJ486" s="2"/>
      <c r="AK486" s="2"/>
      <c r="AL486" s="2"/>
      <c r="AM486" s="2"/>
    </row>
    <row r="487" spans="1:39" s="43" customFormat="1" ht="12.75" outlineLevel="1">
      <c r="A487" s="5" t="s">
        <v>898</v>
      </c>
      <c r="B487" s="27" t="s">
        <v>2969</v>
      </c>
      <c r="C487" s="2" t="s">
        <v>1748</v>
      </c>
      <c r="D487" s="2">
        <f>COUNTIF(C:C,C487)</f>
        <v>1</v>
      </c>
      <c r="E487" s="30">
        <v>20103</v>
      </c>
      <c r="F487" s="5" t="s">
        <v>777</v>
      </c>
      <c r="G487" s="2" t="s">
        <v>114</v>
      </c>
      <c r="H487" s="28"/>
      <c r="I487" s="2"/>
      <c r="J487" s="5" t="s">
        <v>150</v>
      </c>
      <c r="K487" s="3">
        <v>37355</v>
      </c>
      <c r="L487" s="3">
        <v>37343</v>
      </c>
      <c r="M487" s="5">
        <v>60</v>
      </c>
      <c r="N487" s="3">
        <v>39169</v>
      </c>
      <c r="O487" s="1">
        <v>3</v>
      </c>
      <c r="P487" s="29">
        <f t="shared" si="43"/>
        <v>39079</v>
      </c>
      <c r="Q487" s="2" t="s">
        <v>2985</v>
      </c>
      <c r="R487" s="1">
        <v>12</v>
      </c>
      <c r="S487" s="2" t="s">
        <v>2547</v>
      </c>
      <c r="T487" s="29">
        <f t="shared" si="44"/>
        <v>39444</v>
      </c>
      <c r="U487" s="29">
        <f t="shared" si="45"/>
        <v>39535</v>
      </c>
      <c r="V487" s="1" t="s">
        <v>2548</v>
      </c>
      <c r="W487" s="5" t="s">
        <v>1589</v>
      </c>
      <c r="X487" s="2" t="s">
        <v>2547</v>
      </c>
      <c r="Y487" s="1" t="s">
        <v>2553</v>
      </c>
      <c r="Z487" s="4">
        <v>636.7</v>
      </c>
      <c r="AA487" s="2" t="s">
        <v>2550</v>
      </c>
      <c r="AB487" s="2" t="s">
        <v>2801</v>
      </c>
      <c r="AC487" s="2" t="s">
        <v>560</v>
      </c>
      <c r="AD487" s="5" t="s">
        <v>1510</v>
      </c>
      <c r="AE487" s="2" t="s">
        <v>717</v>
      </c>
      <c r="AF487" s="2" t="s">
        <v>2985</v>
      </c>
      <c r="AG487" s="1" t="s">
        <v>1780</v>
      </c>
      <c r="AH487" s="2" t="s">
        <v>2547</v>
      </c>
      <c r="AI487" s="2" t="s">
        <v>2547</v>
      </c>
      <c r="AJ487" s="2"/>
      <c r="AK487" s="2"/>
      <c r="AL487" s="2"/>
      <c r="AM487" s="2"/>
    </row>
    <row r="488" spans="1:39" s="43" customFormat="1" ht="12.75" outlineLevel="1">
      <c r="A488" s="14" t="s">
        <v>898</v>
      </c>
      <c r="B488" s="27" t="s">
        <v>2970</v>
      </c>
      <c r="C488" s="2" t="s">
        <v>379</v>
      </c>
      <c r="D488" s="2">
        <f>COUNTIF(C:C,C488)</f>
        <v>1</v>
      </c>
      <c r="E488" s="30">
        <v>20102</v>
      </c>
      <c r="F488" s="5" t="s">
        <v>1882</v>
      </c>
      <c r="G488" s="2" t="s">
        <v>110</v>
      </c>
      <c r="H488" s="28"/>
      <c r="I488" s="2"/>
      <c r="J488" s="2" t="s">
        <v>2546</v>
      </c>
      <c r="K488" s="3">
        <v>37573</v>
      </c>
      <c r="L488" s="3">
        <v>37573</v>
      </c>
      <c r="M488" s="5">
        <v>60</v>
      </c>
      <c r="N488" s="3">
        <v>39399</v>
      </c>
      <c r="O488" s="1">
        <v>3</v>
      </c>
      <c r="P488" s="29">
        <f t="shared" si="43"/>
        <v>39307</v>
      </c>
      <c r="Q488" s="2" t="s">
        <v>2985</v>
      </c>
      <c r="R488" s="1">
        <v>12</v>
      </c>
      <c r="S488" s="2" t="s">
        <v>2547</v>
      </c>
      <c r="T488" s="29">
        <f t="shared" si="44"/>
        <v>39673</v>
      </c>
      <c r="U488" s="29">
        <f t="shared" si="45"/>
        <v>39765</v>
      </c>
      <c r="V488" s="1" t="s">
        <v>2548</v>
      </c>
      <c r="W488" s="5" t="s">
        <v>1589</v>
      </c>
      <c r="X488" s="2" t="s">
        <v>2547</v>
      </c>
      <c r="Y488" s="1" t="s">
        <v>2553</v>
      </c>
      <c r="Z488" s="4">
        <v>318.17</v>
      </c>
      <c r="AA488" s="2" t="s">
        <v>2550</v>
      </c>
      <c r="AB488" s="2" t="s">
        <v>731</v>
      </c>
      <c r="AC488" s="2" t="s">
        <v>560</v>
      </c>
      <c r="AD488" s="1" t="s">
        <v>1510</v>
      </c>
      <c r="AE488" s="2" t="s">
        <v>717</v>
      </c>
      <c r="AF488" s="2" t="s">
        <v>2985</v>
      </c>
      <c r="AG488" s="1" t="s">
        <v>357</v>
      </c>
      <c r="AH488" s="2" t="s">
        <v>1488</v>
      </c>
      <c r="AI488" s="2" t="s">
        <v>2547</v>
      </c>
      <c r="AJ488" s="2"/>
      <c r="AK488" s="2"/>
      <c r="AL488" s="2"/>
      <c r="AM488" s="2"/>
    </row>
    <row r="489" spans="1:39" s="43" customFormat="1" ht="12.75" outlineLevel="1">
      <c r="A489" s="14" t="s">
        <v>898</v>
      </c>
      <c r="B489" s="27" t="s">
        <v>2971</v>
      </c>
      <c r="C489" s="2" t="s">
        <v>380</v>
      </c>
      <c r="D489" s="2">
        <f>COUNTIF(C:C,C489)</f>
        <v>1</v>
      </c>
      <c r="E489" s="30">
        <v>20103</v>
      </c>
      <c r="F489" s="5" t="s">
        <v>777</v>
      </c>
      <c r="G489" s="2" t="s">
        <v>114</v>
      </c>
      <c r="H489" s="28"/>
      <c r="I489" s="2"/>
      <c r="J489" s="2" t="s">
        <v>2546</v>
      </c>
      <c r="K489" s="3">
        <v>37573</v>
      </c>
      <c r="L489" s="3">
        <v>37573</v>
      </c>
      <c r="M489" s="5">
        <v>60</v>
      </c>
      <c r="N489" s="3">
        <v>39399</v>
      </c>
      <c r="O489" s="1">
        <v>3</v>
      </c>
      <c r="P489" s="29">
        <f t="shared" si="43"/>
        <v>39307</v>
      </c>
      <c r="Q489" s="2" t="s">
        <v>2985</v>
      </c>
      <c r="R489" s="1">
        <v>12</v>
      </c>
      <c r="S489" s="2" t="s">
        <v>2547</v>
      </c>
      <c r="T489" s="29">
        <f t="shared" si="44"/>
        <v>39673</v>
      </c>
      <c r="U489" s="29">
        <f t="shared" si="45"/>
        <v>39765</v>
      </c>
      <c r="V489" s="1" t="s">
        <v>2548</v>
      </c>
      <c r="W489" s="5" t="s">
        <v>1589</v>
      </c>
      <c r="X489" s="2" t="s">
        <v>2547</v>
      </c>
      <c r="Y489" s="1" t="s">
        <v>2553</v>
      </c>
      <c r="Z489" s="4">
        <v>302.98</v>
      </c>
      <c r="AA489" s="2" t="s">
        <v>2550</v>
      </c>
      <c r="AB489" s="2" t="s">
        <v>731</v>
      </c>
      <c r="AC489" s="2" t="s">
        <v>560</v>
      </c>
      <c r="AD489" s="1" t="s">
        <v>1510</v>
      </c>
      <c r="AE489" s="2" t="s">
        <v>717</v>
      </c>
      <c r="AF489" s="2" t="s">
        <v>2985</v>
      </c>
      <c r="AG489" s="1" t="s">
        <v>360</v>
      </c>
      <c r="AH489" s="2" t="s">
        <v>1488</v>
      </c>
      <c r="AI489" s="2" t="s">
        <v>2547</v>
      </c>
      <c r="AJ489" s="2"/>
      <c r="AK489" s="2"/>
      <c r="AL489" s="2"/>
      <c r="AM489" s="2"/>
    </row>
    <row r="490" spans="1:39" s="43" customFormat="1" ht="12.75" outlineLevel="1">
      <c r="A490" s="14" t="s">
        <v>898</v>
      </c>
      <c r="B490" s="27" t="s">
        <v>2972</v>
      </c>
      <c r="C490" s="2" t="s">
        <v>1433</v>
      </c>
      <c r="D490" s="2">
        <f>COUNTIF(C:C,C490)</f>
        <v>1</v>
      </c>
      <c r="E490" s="30">
        <v>20890</v>
      </c>
      <c r="F490" s="5" t="s">
        <v>1828</v>
      </c>
      <c r="G490" s="2" t="s">
        <v>110</v>
      </c>
      <c r="H490" s="28"/>
      <c r="I490" s="2"/>
      <c r="J490" s="2" t="s">
        <v>2546</v>
      </c>
      <c r="K490" s="3">
        <v>38433</v>
      </c>
      <c r="L490" s="3">
        <v>38433</v>
      </c>
      <c r="M490" s="5">
        <v>60</v>
      </c>
      <c r="N490" s="3">
        <v>40259</v>
      </c>
      <c r="O490" s="1">
        <v>3</v>
      </c>
      <c r="P490" s="29">
        <f t="shared" si="43"/>
        <v>40169</v>
      </c>
      <c r="Q490" s="2" t="s">
        <v>2985</v>
      </c>
      <c r="R490" s="1">
        <v>12</v>
      </c>
      <c r="S490" s="2" t="s">
        <v>2547</v>
      </c>
      <c r="T490" s="29">
        <f t="shared" si="44"/>
        <v>40534</v>
      </c>
      <c r="U490" s="29">
        <f t="shared" si="45"/>
        <v>40624</v>
      </c>
      <c r="V490" s="1" t="s">
        <v>2548</v>
      </c>
      <c r="W490" s="5" t="s">
        <v>1589</v>
      </c>
      <c r="X490" s="2" t="s">
        <v>2547</v>
      </c>
      <c r="Y490" s="1" t="s">
        <v>2553</v>
      </c>
      <c r="Z490" s="4">
        <v>518</v>
      </c>
      <c r="AA490" s="2" t="s">
        <v>2550</v>
      </c>
      <c r="AB490" s="2" t="s">
        <v>2563</v>
      </c>
      <c r="AC490" s="2" t="s">
        <v>560</v>
      </c>
      <c r="AD490" s="2" t="s">
        <v>2198</v>
      </c>
      <c r="AE490" s="2" t="s">
        <v>717</v>
      </c>
      <c r="AF490" s="2" t="s">
        <v>2985</v>
      </c>
      <c r="AG490" s="1" t="s">
        <v>1374</v>
      </c>
      <c r="AH490" s="2" t="s">
        <v>1488</v>
      </c>
      <c r="AI490" s="2" t="s">
        <v>2547</v>
      </c>
      <c r="AJ490" s="2"/>
      <c r="AK490" s="2"/>
      <c r="AL490" s="2"/>
      <c r="AM490" s="2"/>
    </row>
    <row r="491" spans="1:39" s="43" customFormat="1" ht="12.75" outlineLevel="1">
      <c r="A491" s="14" t="s">
        <v>898</v>
      </c>
      <c r="B491" s="27" t="s">
        <v>2973</v>
      </c>
      <c r="C491" s="2" t="s">
        <v>1434</v>
      </c>
      <c r="D491" s="2">
        <f>COUNTIF(C:C,C491)</f>
        <v>1</v>
      </c>
      <c r="E491" s="30">
        <v>20885</v>
      </c>
      <c r="F491" s="5" t="s">
        <v>1827</v>
      </c>
      <c r="G491" s="2" t="s">
        <v>114</v>
      </c>
      <c r="H491" s="28"/>
      <c r="I491" s="2"/>
      <c r="J491" s="2" t="s">
        <v>2546</v>
      </c>
      <c r="K491" s="3">
        <v>38433</v>
      </c>
      <c r="L491" s="3">
        <v>38433</v>
      </c>
      <c r="M491" s="5">
        <v>60</v>
      </c>
      <c r="N491" s="3">
        <v>40259</v>
      </c>
      <c r="O491" s="1">
        <v>3</v>
      </c>
      <c r="P491" s="29">
        <f t="shared" si="43"/>
        <v>40169</v>
      </c>
      <c r="Q491" s="2" t="s">
        <v>2985</v>
      </c>
      <c r="R491" s="1">
        <v>12</v>
      </c>
      <c r="S491" s="2" t="s">
        <v>2547</v>
      </c>
      <c r="T491" s="29">
        <f t="shared" si="44"/>
        <v>40534</v>
      </c>
      <c r="U491" s="29">
        <f t="shared" si="45"/>
        <v>40624</v>
      </c>
      <c r="V491" s="1" t="s">
        <v>2548</v>
      </c>
      <c r="W491" s="5" t="s">
        <v>1589</v>
      </c>
      <c r="X491" s="2" t="s">
        <v>2547</v>
      </c>
      <c r="Y491" s="1" t="s">
        <v>2553</v>
      </c>
      <c r="Z491" s="4">
        <v>1338</v>
      </c>
      <c r="AA491" s="2" t="s">
        <v>2550</v>
      </c>
      <c r="AB491" s="2" t="s">
        <v>2563</v>
      </c>
      <c r="AC491" s="2" t="s">
        <v>560</v>
      </c>
      <c r="AD491" s="2" t="s">
        <v>2198</v>
      </c>
      <c r="AE491" s="2" t="s">
        <v>717</v>
      </c>
      <c r="AF491" s="2" t="s">
        <v>2985</v>
      </c>
      <c r="AG491" s="1" t="s">
        <v>2551</v>
      </c>
      <c r="AH491" s="2" t="s">
        <v>1488</v>
      </c>
      <c r="AI491" s="2" t="s">
        <v>2547</v>
      </c>
      <c r="AJ491" s="2"/>
      <c r="AK491" s="2"/>
      <c r="AL491" s="2"/>
      <c r="AM491" s="2"/>
    </row>
    <row r="492" spans="1:39" s="43" customFormat="1" ht="12.75" outlineLevel="1">
      <c r="A492" s="14" t="s">
        <v>898</v>
      </c>
      <c r="B492" s="27" t="s">
        <v>2330</v>
      </c>
      <c r="C492" s="2" t="s">
        <v>569</v>
      </c>
      <c r="D492" s="2">
        <f>COUNTIF(C:C,C492)</f>
        <v>1</v>
      </c>
      <c r="E492" s="30">
        <v>30083</v>
      </c>
      <c r="F492" s="5" t="s">
        <v>103</v>
      </c>
      <c r="G492" s="2" t="s">
        <v>114</v>
      </c>
      <c r="H492" s="28"/>
      <c r="I492" s="2"/>
      <c r="J492" s="2" t="s">
        <v>2546</v>
      </c>
      <c r="K492" s="3">
        <v>38433</v>
      </c>
      <c r="L492" s="3">
        <v>38433</v>
      </c>
      <c r="M492" s="5">
        <v>60</v>
      </c>
      <c r="N492" s="3">
        <v>40259</v>
      </c>
      <c r="O492" s="1">
        <v>3</v>
      </c>
      <c r="P492" s="29">
        <f t="shared" si="43"/>
        <v>40169</v>
      </c>
      <c r="Q492" s="2" t="s">
        <v>2985</v>
      </c>
      <c r="R492" s="1">
        <v>12</v>
      </c>
      <c r="S492" s="2" t="s">
        <v>2547</v>
      </c>
      <c r="T492" s="29">
        <f t="shared" si="44"/>
        <v>40534</v>
      </c>
      <c r="U492" s="29">
        <f t="shared" si="45"/>
        <v>40624</v>
      </c>
      <c r="V492" s="1" t="s">
        <v>2548</v>
      </c>
      <c r="W492" s="5" t="s">
        <v>1589</v>
      </c>
      <c r="X492" s="2" t="s">
        <v>2547</v>
      </c>
      <c r="Y492" s="1" t="s">
        <v>2553</v>
      </c>
      <c r="Z492" s="4">
        <v>374</v>
      </c>
      <c r="AA492" s="2" t="s">
        <v>2550</v>
      </c>
      <c r="AB492" s="2" t="s">
        <v>2563</v>
      </c>
      <c r="AC492" s="2" t="s">
        <v>560</v>
      </c>
      <c r="AD492" s="2" t="s">
        <v>2198</v>
      </c>
      <c r="AE492" s="2" t="s">
        <v>717</v>
      </c>
      <c r="AF492" s="2" t="s">
        <v>2985</v>
      </c>
      <c r="AG492" s="1" t="s">
        <v>360</v>
      </c>
      <c r="AH492" s="2" t="s">
        <v>1488</v>
      </c>
      <c r="AI492" s="2" t="s">
        <v>2547</v>
      </c>
      <c r="AJ492" s="2"/>
      <c r="AK492" s="2"/>
      <c r="AL492" s="2"/>
      <c r="AM492" s="2"/>
    </row>
    <row r="493" spans="1:39" s="61" customFormat="1" ht="12.75" outlineLevel="1">
      <c r="A493" s="14" t="s">
        <v>898</v>
      </c>
      <c r="B493" s="27" t="s">
        <v>2331</v>
      </c>
      <c r="C493" s="2" t="s">
        <v>570</v>
      </c>
      <c r="D493" s="2">
        <f>COUNTIF(C:C,C493)</f>
        <v>1</v>
      </c>
      <c r="E493" s="30">
        <v>30084</v>
      </c>
      <c r="F493" s="5" t="s">
        <v>1825</v>
      </c>
      <c r="G493" s="2" t="s">
        <v>110</v>
      </c>
      <c r="H493" s="28"/>
      <c r="I493" s="2"/>
      <c r="J493" s="2" t="s">
        <v>2546</v>
      </c>
      <c r="K493" s="3">
        <v>38433</v>
      </c>
      <c r="L493" s="3">
        <v>38433</v>
      </c>
      <c r="M493" s="5">
        <v>60</v>
      </c>
      <c r="N493" s="3">
        <v>40259</v>
      </c>
      <c r="O493" s="1">
        <v>3</v>
      </c>
      <c r="P493" s="29">
        <f t="shared" si="43"/>
        <v>40169</v>
      </c>
      <c r="Q493" s="2" t="s">
        <v>2985</v>
      </c>
      <c r="R493" s="1">
        <v>12</v>
      </c>
      <c r="S493" s="2" t="s">
        <v>2547</v>
      </c>
      <c r="T493" s="29">
        <f t="shared" si="44"/>
        <v>40534</v>
      </c>
      <c r="U493" s="29">
        <f t="shared" si="45"/>
        <v>40624</v>
      </c>
      <c r="V493" s="1" t="s">
        <v>2548</v>
      </c>
      <c r="W493" s="5" t="s">
        <v>1589</v>
      </c>
      <c r="X493" s="2" t="s">
        <v>2547</v>
      </c>
      <c r="Y493" s="1" t="s">
        <v>2553</v>
      </c>
      <c r="Z493" s="4">
        <v>2546</v>
      </c>
      <c r="AA493" s="2" t="s">
        <v>2550</v>
      </c>
      <c r="AB493" s="2" t="s">
        <v>2563</v>
      </c>
      <c r="AC493" s="2" t="s">
        <v>560</v>
      </c>
      <c r="AD493" s="2" t="s">
        <v>2198</v>
      </c>
      <c r="AE493" s="2" t="s">
        <v>717</v>
      </c>
      <c r="AF493" s="2" t="s">
        <v>2985</v>
      </c>
      <c r="AG493" s="1" t="s">
        <v>357</v>
      </c>
      <c r="AH493" s="2" t="s">
        <v>1488</v>
      </c>
      <c r="AI493" s="2" t="s">
        <v>2547</v>
      </c>
      <c r="AJ493" s="2"/>
      <c r="AK493" s="2"/>
      <c r="AL493" s="2"/>
      <c r="AM493" s="2"/>
    </row>
    <row r="494" spans="1:39" s="43" customFormat="1" ht="12.75" outlineLevel="1">
      <c r="A494" s="14" t="s">
        <v>898</v>
      </c>
      <c r="B494" s="27" t="s">
        <v>2332</v>
      </c>
      <c r="C494" s="2" t="s">
        <v>571</v>
      </c>
      <c r="D494" s="2">
        <f>COUNTIF(C:C,C494)</f>
        <v>1</v>
      </c>
      <c r="E494" s="30">
        <v>30646</v>
      </c>
      <c r="F494" s="5" t="s">
        <v>1824</v>
      </c>
      <c r="G494" s="2" t="s">
        <v>110</v>
      </c>
      <c r="H494" s="28"/>
      <c r="I494" s="2"/>
      <c r="J494" s="2" t="s">
        <v>2546</v>
      </c>
      <c r="K494" s="3">
        <v>38433</v>
      </c>
      <c r="L494" s="3">
        <v>38433</v>
      </c>
      <c r="M494" s="5">
        <v>60</v>
      </c>
      <c r="N494" s="3">
        <v>40259</v>
      </c>
      <c r="O494" s="1">
        <v>3</v>
      </c>
      <c r="P494" s="29">
        <f t="shared" si="43"/>
        <v>40169</v>
      </c>
      <c r="Q494" s="2" t="s">
        <v>2985</v>
      </c>
      <c r="R494" s="1">
        <v>12</v>
      </c>
      <c r="S494" s="2" t="s">
        <v>2547</v>
      </c>
      <c r="T494" s="29">
        <f t="shared" si="44"/>
        <v>40534</v>
      </c>
      <c r="U494" s="29">
        <f t="shared" si="45"/>
        <v>40624</v>
      </c>
      <c r="V494" s="1" t="s">
        <v>2548</v>
      </c>
      <c r="W494" s="5" t="s">
        <v>1589</v>
      </c>
      <c r="X494" s="2" t="s">
        <v>2547</v>
      </c>
      <c r="Y494" s="1" t="s">
        <v>2553</v>
      </c>
      <c r="Z494" s="4">
        <v>963</v>
      </c>
      <c r="AA494" s="2" t="s">
        <v>2550</v>
      </c>
      <c r="AB494" s="2" t="s">
        <v>2563</v>
      </c>
      <c r="AC494" s="2" t="s">
        <v>560</v>
      </c>
      <c r="AD494" s="2" t="s">
        <v>2198</v>
      </c>
      <c r="AE494" s="2" t="s">
        <v>717</v>
      </c>
      <c r="AF494" s="2" t="s">
        <v>2985</v>
      </c>
      <c r="AG494" s="1" t="s">
        <v>1375</v>
      </c>
      <c r="AH494" s="2" t="s">
        <v>1488</v>
      </c>
      <c r="AI494" s="2" t="s">
        <v>2547</v>
      </c>
      <c r="AJ494" s="2"/>
      <c r="AK494" s="2"/>
      <c r="AL494" s="2"/>
      <c r="AM494" s="2"/>
    </row>
    <row r="495" spans="1:39" s="43" customFormat="1" ht="12.75" outlineLevel="1">
      <c r="A495" s="5" t="s">
        <v>898</v>
      </c>
      <c r="B495" s="27" t="s">
        <v>2333</v>
      </c>
      <c r="C495" s="2" t="s">
        <v>573</v>
      </c>
      <c r="D495" s="2">
        <f>COUNTIF(C:C,C495)</f>
        <v>1</v>
      </c>
      <c r="E495" s="30">
        <v>30083</v>
      </c>
      <c r="F495" s="5" t="s">
        <v>103</v>
      </c>
      <c r="G495" s="2" t="s">
        <v>114</v>
      </c>
      <c r="H495" s="28"/>
      <c r="I495" s="2"/>
      <c r="J495" s="5" t="s">
        <v>1376</v>
      </c>
      <c r="K495" s="2" t="s">
        <v>58</v>
      </c>
      <c r="L495" s="3">
        <v>38135</v>
      </c>
      <c r="M495" s="5">
        <v>60</v>
      </c>
      <c r="N495" s="3">
        <v>39961</v>
      </c>
      <c r="O495" s="1">
        <v>3</v>
      </c>
      <c r="P495" s="29">
        <f t="shared" si="43"/>
        <v>39872</v>
      </c>
      <c r="Q495" s="2" t="s">
        <v>2985</v>
      </c>
      <c r="R495" s="1">
        <v>12</v>
      </c>
      <c r="S495" s="2" t="s">
        <v>2547</v>
      </c>
      <c r="T495" s="29">
        <f t="shared" si="44"/>
        <v>40237</v>
      </c>
      <c r="U495" s="29">
        <f t="shared" si="45"/>
        <v>40326</v>
      </c>
      <c r="V495" s="1" t="s">
        <v>2548</v>
      </c>
      <c r="W495" s="5" t="s">
        <v>1589</v>
      </c>
      <c r="X495" s="2" t="s">
        <v>2547</v>
      </c>
      <c r="Y495" s="1" t="s">
        <v>2553</v>
      </c>
      <c r="Z495" s="4">
        <v>572</v>
      </c>
      <c r="AA495" s="2" t="s">
        <v>2550</v>
      </c>
      <c r="AB495" s="2" t="s">
        <v>2563</v>
      </c>
      <c r="AC495" s="2" t="s">
        <v>560</v>
      </c>
      <c r="AD495" s="2" t="s">
        <v>2198</v>
      </c>
      <c r="AE495" s="2" t="s">
        <v>717</v>
      </c>
      <c r="AF495" s="2" t="s">
        <v>2985</v>
      </c>
      <c r="AG495" s="1" t="s">
        <v>360</v>
      </c>
      <c r="AH495" s="2" t="s">
        <v>2547</v>
      </c>
      <c r="AI495" s="2" t="s">
        <v>2547</v>
      </c>
      <c r="AJ495" s="2"/>
      <c r="AK495" s="2"/>
      <c r="AL495" s="2"/>
      <c r="AM495" s="2"/>
    </row>
    <row r="496" spans="1:39" s="61" customFormat="1" ht="12.75" outlineLevel="1">
      <c r="A496" s="5" t="s">
        <v>898</v>
      </c>
      <c r="B496" s="27" t="s">
        <v>2334</v>
      </c>
      <c r="C496" s="2" t="s">
        <v>3702</v>
      </c>
      <c r="D496" s="2">
        <f>COUNTIF(C:C,C496)</f>
        <v>1</v>
      </c>
      <c r="E496" s="30">
        <v>163</v>
      </c>
      <c r="F496" s="5" t="s">
        <v>1867</v>
      </c>
      <c r="G496" s="2" t="s">
        <v>114</v>
      </c>
      <c r="H496" s="2"/>
      <c r="I496" s="2"/>
      <c r="J496" s="5" t="s">
        <v>150</v>
      </c>
      <c r="K496" s="3">
        <v>37118</v>
      </c>
      <c r="L496" s="3">
        <v>36824</v>
      </c>
      <c r="M496" s="28">
        <f>(YEAR(N496)-YEAR(L496))*12+MONTH(N496)-MONTH(L496)</f>
        <v>60</v>
      </c>
      <c r="N496" s="3">
        <v>38650</v>
      </c>
      <c r="O496" s="2">
        <v>3</v>
      </c>
      <c r="P496" s="29">
        <f t="shared" si="43"/>
        <v>38558</v>
      </c>
      <c r="Q496" s="2" t="s">
        <v>2985</v>
      </c>
      <c r="R496" s="2">
        <v>60</v>
      </c>
      <c r="S496" s="2" t="s">
        <v>2547</v>
      </c>
      <c r="T496" s="29">
        <f t="shared" si="44"/>
        <v>40384</v>
      </c>
      <c r="U496" s="29">
        <f t="shared" si="45"/>
        <v>40476</v>
      </c>
      <c r="V496" s="1" t="s">
        <v>2548</v>
      </c>
      <c r="W496" s="5" t="s">
        <v>1589</v>
      </c>
      <c r="X496" s="2" t="s">
        <v>2547</v>
      </c>
      <c r="Y496" s="1" t="s">
        <v>145</v>
      </c>
      <c r="Z496" s="4" t="s">
        <v>2547</v>
      </c>
      <c r="AA496" s="2" t="s">
        <v>2550</v>
      </c>
      <c r="AB496" s="2" t="s">
        <v>1156</v>
      </c>
      <c r="AC496" s="2" t="s">
        <v>560</v>
      </c>
      <c r="AD496" s="5" t="s">
        <v>1343</v>
      </c>
      <c r="AE496" s="2" t="s">
        <v>717</v>
      </c>
      <c r="AF496" s="2" t="s">
        <v>2985</v>
      </c>
      <c r="AG496" s="1" t="s">
        <v>1784</v>
      </c>
      <c r="AH496" s="2" t="s">
        <v>2547</v>
      </c>
      <c r="AI496" s="2" t="s">
        <v>2547</v>
      </c>
      <c r="AJ496" s="2"/>
      <c r="AK496" s="2"/>
      <c r="AL496" s="2"/>
      <c r="AM496" s="2"/>
    </row>
    <row r="497" spans="1:39" s="43" customFormat="1" ht="12.75" outlineLevel="1">
      <c r="A497" s="14" t="s">
        <v>898</v>
      </c>
      <c r="B497" s="27" t="s">
        <v>2335</v>
      </c>
      <c r="C497" s="2" t="s">
        <v>286</v>
      </c>
      <c r="D497" s="2">
        <f>COUNTIF(C:C,C497)</f>
        <v>1</v>
      </c>
      <c r="E497" s="30">
        <v>162</v>
      </c>
      <c r="F497" s="5" t="s">
        <v>818</v>
      </c>
      <c r="G497" s="2" t="s">
        <v>110</v>
      </c>
      <c r="H497" s="28"/>
      <c r="I497" s="2"/>
      <c r="J497" s="2" t="s">
        <v>2546</v>
      </c>
      <c r="K497" s="3">
        <v>37085</v>
      </c>
      <c r="L497" s="3">
        <v>37085</v>
      </c>
      <c r="M497" s="5">
        <v>60</v>
      </c>
      <c r="N497" s="3">
        <v>38911</v>
      </c>
      <c r="O497" s="1">
        <v>3</v>
      </c>
      <c r="P497" s="29">
        <f t="shared" si="43"/>
        <v>38820</v>
      </c>
      <c r="Q497" s="2" t="s">
        <v>2985</v>
      </c>
      <c r="R497" s="1">
        <v>12</v>
      </c>
      <c r="S497" s="2" t="s">
        <v>2547</v>
      </c>
      <c r="T497" s="29">
        <f t="shared" si="44"/>
        <v>39185</v>
      </c>
      <c r="U497" s="29">
        <f t="shared" si="45"/>
        <v>39276</v>
      </c>
      <c r="V497" s="1" t="s">
        <v>2548</v>
      </c>
      <c r="W497" s="5" t="s">
        <v>1589</v>
      </c>
      <c r="X497" s="2" t="s">
        <v>2547</v>
      </c>
      <c r="Y497" s="1" t="s">
        <v>2553</v>
      </c>
      <c r="Z497" s="4">
        <v>403.22</v>
      </c>
      <c r="AA497" s="2" t="s">
        <v>2550</v>
      </c>
      <c r="AB497" s="2" t="s">
        <v>1008</v>
      </c>
      <c r="AC497" s="2" t="s">
        <v>560</v>
      </c>
      <c r="AD497" s="5" t="s">
        <v>1343</v>
      </c>
      <c r="AE497" s="2" t="s">
        <v>717</v>
      </c>
      <c r="AF497" s="2" t="s">
        <v>2985</v>
      </c>
      <c r="AG497" s="1" t="s">
        <v>357</v>
      </c>
      <c r="AH497" s="2" t="s">
        <v>1488</v>
      </c>
      <c r="AI497" s="2" t="s">
        <v>2547</v>
      </c>
      <c r="AJ497" s="2"/>
      <c r="AK497" s="2"/>
      <c r="AL497" s="2"/>
      <c r="AM497" s="2"/>
    </row>
    <row r="498" spans="1:39" s="43" customFormat="1" ht="12.75" outlineLevel="1">
      <c r="A498" s="14" t="s">
        <v>898</v>
      </c>
      <c r="B498" s="27" t="s">
        <v>2336</v>
      </c>
      <c r="C498" s="2" t="s">
        <v>287</v>
      </c>
      <c r="D498" s="2">
        <f>COUNTIF(C:C,C498)</f>
        <v>1</v>
      </c>
      <c r="E498" s="30">
        <v>163</v>
      </c>
      <c r="F498" s="5" t="s">
        <v>1867</v>
      </c>
      <c r="G498" s="2" t="s">
        <v>114</v>
      </c>
      <c r="H498" s="28"/>
      <c r="I498" s="2"/>
      <c r="J498" s="2" t="s">
        <v>2546</v>
      </c>
      <c r="K498" s="3">
        <v>37085</v>
      </c>
      <c r="L498" s="3">
        <v>37085</v>
      </c>
      <c r="M498" s="5">
        <v>60</v>
      </c>
      <c r="N498" s="3">
        <v>38911</v>
      </c>
      <c r="O498" s="1">
        <v>3</v>
      </c>
      <c r="P498" s="29">
        <f t="shared" si="43"/>
        <v>38820</v>
      </c>
      <c r="Q498" s="2" t="s">
        <v>2985</v>
      </c>
      <c r="R498" s="1">
        <v>12</v>
      </c>
      <c r="S498" s="2" t="s">
        <v>2547</v>
      </c>
      <c r="T498" s="29">
        <f t="shared" si="44"/>
        <v>39185</v>
      </c>
      <c r="U498" s="29">
        <f t="shared" si="45"/>
        <v>39276</v>
      </c>
      <c r="V498" s="1" t="s">
        <v>2548</v>
      </c>
      <c r="W498" s="5" t="s">
        <v>1589</v>
      </c>
      <c r="X498" s="2" t="s">
        <v>2547</v>
      </c>
      <c r="Y498" s="1" t="s">
        <v>2553</v>
      </c>
      <c r="Z498" s="4">
        <v>270.68</v>
      </c>
      <c r="AA498" s="2" t="s">
        <v>2550</v>
      </c>
      <c r="AB498" s="2" t="s">
        <v>1008</v>
      </c>
      <c r="AC498" s="2" t="s">
        <v>560</v>
      </c>
      <c r="AD498" s="5" t="s">
        <v>1343</v>
      </c>
      <c r="AE498" s="2" t="s">
        <v>717</v>
      </c>
      <c r="AF498" s="2" t="s">
        <v>2985</v>
      </c>
      <c r="AG498" s="1" t="s">
        <v>360</v>
      </c>
      <c r="AH498" s="2" t="s">
        <v>1488</v>
      </c>
      <c r="AI498" s="2" t="s">
        <v>2547</v>
      </c>
      <c r="AJ498" s="2"/>
      <c r="AK498" s="2"/>
      <c r="AL498" s="2"/>
      <c r="AM498" s="2"/>
    </row>
    <row r="499" spans="1:39" s="43" customFormat="1" ht="12.75" outlineLevel="1">
      <c r="A499" s="5" t="s">
        <v>898</v>
      </c>
      <c r="B499" s="27" t="s">
        <v>2337</v>
      </c>
      <c r="C499" s="2" t="s">
        <v>3701</v>
      </c>
      <c r="D499" s="2">
        <f>COUNTIF(C:C,C499)</f>
        <v>1</v>
      </c>
      <c r="E499" s="30">
        <v>161</v>
      </c>
      <c r="F499" s="5" t="s">
        <v>1866</v>
      </c>
      <c r="G499" s="2" t="s">
        <v>114</v>
      </c>
      <c r="H499" s="2"/>
      <c r="I499" s="2"/>
      <c r="J499" s="5" t="s">
        <v>150</v>
      </c>
      <c r="K499" s="3">
        <v>37118</v>
      </c>
      <c r="L499" s="3">
        <v>36762</v>
      </c>
      <c r="M499" s="28">
        <f>(YEAR(N499)-YEAR(L499))*12+MONTH(N499)-MONTH(L499)</f>
        <v>60</v>
      </c>
      <c r="N499" s="3">
        <v>38588</v>
      </c>
      <c r="O499" s="2">
        <v>3</v>
      </c>
      <c r="P499" s="29">
        <f t="shared" si="43"/>
        <v>38496</v>
      </c>
      <c r="Q499" s="2" t="s">
        <v>2985</v>
      </c>
      <c r="R499" s="2">
        <v>60</v>
      </c>
      <c r="S499" s="2" t="s">
        <v>2547</v>
      </c>
      <c r="T499" s="29">
        <f t="shared" si="44"/>
        <v>40322</v>
      </c>
      <c r="U499" s="29">
        <f t="shared" si="45"/>
        <v>40414</v>
      </c>
      <c r="V499" s="1" t="s">
        <v>2548</v>
      </c>
      <c r="W499" s="5" t="s">
        <v>1589</v>
      </c>
      <c r="X499" s="2" t="s">
        <v>2547</v>
      </c>
      <c r="Y499" s="1" t="s">
        <v>145</v>
      </c>
      <c r="Z499" s="4" t="s">
        <v>2547</v>
      </c>
      <c r="AA499" s="2" t="s">
        <v>2550</v>
      </c>
      <c r="AB499" s="2" t="s">
        <v>1156</v>
      </c>
      <c r="AC499" s="2" t="s">
        <v>560</v>
      </c>
      <c r="AD499" s="5" t="s">
        <v>1345</v>
      </c>
      <c r="AE499" s="2" t="s">
        <v>717</v>
      </c>
      <c r="AF499" s="2" t="s">
        <v>2985</v>
      </c>
      <c r="AG499" s="1" t="s">
        <v>1784</v>
      </c>
      <c r="AH499" s="2" t="s">
        <v>2547</v>
      </c>
      <c r="AI499" s="2" t="s">
        <v>2547</v>
      </c>
      <c r="AJ499" s="2"/>
      <c r="AK499" s="2"/>
      <c r="AL499" s="2"/>
      <c r="AM499" s="2"/>
    </row>
    <row r="500" spans="1:39" s="43" customFormat="1" ht="12.75" outlineLevel="1">
      <c r="A500" s="14" t="s">
        <v>898</v>
      </c>
      <c r="B500" s="27" t="s">
        <v>2338</v>
      </c>
      <c r="C500" s="2" t="s">
        <v>284</v>
      </c>
      <c r="D500" s="2">
        <f>COUNTIF(C:C,C500)</f>
        <v>1</v>
      </c>
      <c r="E500" s="30">
        <v>160</v>
      </c>
      <c r="F500" s="5" t="s">
        <v>817</v>
      </c>
      <c r="G500" s="2" t="s">
        <v>110</v>
      </c>
      <c r="H500" s="28"/>
      <c r="I500" s="2"/>
      <c r="J500" s="2" t="s">
        <v>2546</v>
      </c>
      <c r="K500" s="3">
        <v>37085</v>
      </c>
      <c r="L500" s="3">
        <v>37085</v>
      </c>
      <c r="M500" s="5">
        <v>60</v>
      </c>
      <c r="N500" s="3">
        <v>38911</v>
      </c>
      <c r="O500" s="1">
        <v>3</v>
      </c>
      <c r="P500" s="29">
        <f t="shared" si="43"/>
        <v>38820</v>
      </c>
      <c r="Q500" s="2" t="s">
        <v>2985</v>
      </c>
      <c r="R500" s="1">
        <v>12</v>
      </c>
      <c r="S500" s="2" t="s">
        <v>2547</v>
      </c>
      <c r="T500" s="29">
        <f t="shared" si="44"/>
        <v>39185</v>
      </c>
      <c r="U500" s="29">
        <f t="shared" si="45"/>
        <v>39276</v>
      </c>
      <c r="V500" s="1" t="s">
        <v>2548</v>
      </c>
      <c r="W500" s="5" t="s">
        <v>1589</v>
      </c>
      <c r="X500" s="2" t="s">
        <v>2547</v>
      </c>
      <c r="Y500" s="1" t="s">
        <v>2553</v>
      </c>
      <c r="Z500" s="4">
        <v>426.93</v>
      </c>
      <c r="AA500" s="2" t="s">
        <v>2550</v>
      </c>
      <c r="AB500" s="2" t="s">
        <v>1008</v>
      </c>
      <c r="AC500" s="2" t="s">
        <v>560</v>
      </c>
      <c r="AD500" s="5" t="s">
        <v>1345</v>
      </c>
      <c r="AE500" s="2" t="s">
        <v>717</v>
      </c>
      <c r="AF500" s="2" t="s">
        <v>2985</v>
      </c>
      <c r="AG500" s="1" t="s">
        <v>357</v>
      </c>
      <c r="AH500" s="2" t="s">
        <v>1488</v>
      </c>
      <c r="AI500" s="2" t="s">
        <v>2547</v>
      </c>
      <c r="AJ500" s="2"/>
      <c r="AK500" s="2"/>
      <c r="AL500" s="2"/>
      <c r="AM500" s="2"/>
    </row>
    <row r="501" spans="1:39" s="43" customFormat="1" ht="12.75" outlineLevel="1">
      <c r="A501" s="14" t="s">
        <v>898</v>
      </c>
      <c r="B501" s="27" t="s">
        <v>2339</v>
      </c>
      <c r="C501" s="2" t="s">
        <v>285</v>
      </c>
      <c r="D501" s="2">
        <f>COUNTIF(C:C,C501)</f>
        <v>1</v>
      </c>
      <c r="E501" s="30">
        <v>161</v>
      </c>
      <c r="F501" s="5" t="s">
        <v>1866</v>
      </c>
      <c r="G501" s="2" t="s">
        <v>114</v>
      </c>
      <c r="H501" s="28"/>
      <c r="I501" s="2"/>
      <c r="J501" s="2" t="s">
        <v>2546</v>
      </c>
      <c r="K501" s="3">
        <v>37085</v>
      </c>
      <c r="L501" s="3">
        <v>37085</v>
      </c>
      <c r="M501" s="5">
        <v>60</v>
      </c>
      <c r="N501" s="3">
        <v>38911</v>
      </c>
      <c r="O501" s="1">
        <v>3</v>
      </c>
      <c r="P501" s="29">
        <f t="shared" si="43"/>
        <v>38820</v>
      </c>
      <c r="Q501" s="2" t="s">
        <v>2985</v>
      </c>
      <c r="R501" s="1">
        <v>12</v>
      </c>
      <c r="S501" s="2" t="s">
        <v>2547</v>
      </c>
      <c r="T501" s="29">
        <f t="shared" si="44"/>
        <v>39185</v>
      </c>
      <c r="U501" s="29">
        <f t="shared" si="45"/>
        <v>39276</v>
      </c>
      <c r="V501" s="1" t="s">
        <v>2548</v>
      </c>
      <c r="W501" s="5" t="s">
        <v>1589</v>
      </c>
      <c r="X501" s="2" t="s">
        <v>2547</v>
      </c>
      <c r="Y501" s="1" t="s">
        <v>2553</v>
      </c>
      <c r="Z501" s="4">
        <v>310.4</v>
      </c>
      <c r="AA501" s="2" t="s">
        <v>2550</v>
      </c>
      <c r="AB501" s="2" t="s">
        <v>1008</v>
      </c>
      <c r="AC501" s="2" t="s">
        <v>560</v>
      </c>
      <c r="AD501" s="5" t="s">
        <v>1345</v>
      </c>
      <c r="AE501" s="2" t="s">
        <v>717</v>
      </c>
      <c r="AF501" s="2" t="s">
        <v>2985</v>
      </c>
      <c r="AG501" s="1" t="s">
        <v>360</v>
      </c>
      <c r="AH501" s="2" t="s">
        <v>1488</v>
      </c>
      <c r="AI501" s="2" t="s">
        <v>2547</v>
      </c>
      <c r="AJ501" s="2"/>
      <c r="AK501" s="2"/>
      <c r="AL501" s="2"/>
      <c r="AM501" s="2"/>
    </row>
    <row r="502" spans="1:39" s="43" customFormat="1" ht="12.75" outlineLevel="1">
      <c r="A502" s="14" t="s">
        <v>898</v>
      </c>
      <c r="B502" s="27" t="s">
        <v>2340</v>
      </c>
      <c r="C502" s="2" t="s">
        <v>1435</v>
      </c>
      <c r="D502" s="2">
        <f>COUNTIF(C:C,C502)</f>
        <v>1</v>
      </c>
      <c r="E502" s="30">
        <v>1566</v>
      </c>
      <c r="F502" s="5" t="s">
        <v>1826</v>
      </c>
      <c r="G502" s="2" t="s">
        <v>110</v>
      </c>
      <c r="H502" s="28"/>
      <c r="I502" s="2"/>
      <c r="J502" s="2" t="s">
        <v>2546</v>
      </c>
      <c r="K502" s="3">
        <v>38433</v>
      </c>
      <c r="L502" s="3">
        <v>38433</v>
      </c>
      <c r="M502" s="5">
        <v>60</v>
      </c>
      <c r="N502" s="3">
        <v>40259</v>
      </c>
      <c r="O502" s="1">
        <v>3</v>
      </c>
      <c r="P502" s="29">
        <f t="shared" si="43"/>
        <v>40169</v>
      </c>
      <c r="Q502" s="2" t="s">
        <v>2985</v>
      </c>
      <c r="R502" s="1">
        <v>12</v>
      </c>
      <c r="S502" s="2" t="s">
        <v>2547</v>
      </c>
      <c r="T502" s="29">
        <f t="shared" si="44"/>
        <v>40534</v>
      </c>
      <c r="U502" s="29">
        <f t="shared" si="45"/>
        <v>40624</v>
      </c>
      <c r="V502" s="1" t="s">
        <v>2548</v>
      </c>
      <c r="W502" s="5" t="s">
        <v>1589</v>
      </c>
      <c r="X502" s="2" t="s">
        <v>2547</v>
      </c>
      <c r="Y502" s="1" t="s">
        <v>2553</v>
      </c>
      <c r="Z502" s="4">
        <v>415</v>
      </c>
      <c r="AA502" s="2" t="s">
        <v>2550</v>
      </c>
      <c r="AB502" s="2" t="s">
        <v>2563</v>
      </c>
      <c r="AC502" s="2" t="s">
        <v>560</v>
      </c>
      <c r="AD502" s="5" t="s">
        <v>2199</v>
      </c>
      <c r="AE502" s="2" t="s">
        <v>717</v>
      </c>
      <c r="AF502" s="2" t="s">
        <v>2985</v>
      </c>
      <c r="AG502" s="1" t="s">
        <v>357</v>
      </c>
      <c r="AH502" s="2" t="s">
        <v>1488</v>
      </c>
      <c r="AI502" s="2" t="s">
        <v>2547</v>
      </c>
      <c r="AJ502" s="2"/>
      <c r="AK502" s="2"/>
      <c r="AL502" s="2"/>
      <c r="AM502" s="2"/>
    </row>
    <row r="503" spans="1:39" s="43" customFormat="1" ht="12.75" outlineLevel="1">
      <c r="A503" s="14" t="s">
        <v>898</v>
      </c>
      <c r="B503" s="27" t="s">
        <v>2341</v>
      </c>
      <c r="C503" s="2" t="s">
        <v>1436</v>
      </c>
      <c r="D503" s="2">
        <f>COUNTIF(C:C,C503)</f>
        <v>1</v>
      </c>
      <c r="E503" s="30">
        <v>1565</v>
      </c>
      <c r="F503" s="5" t="s">
        <v>104</v>
      </c>
      <c r="G503" s="2" t="s">
        <v>114</v>
      </c>
      <c r="H503" s="28"/>
      <c r="I503" s="2"/>
      <c r="J503" s="2" t="s">
        <v>2546</v>
      </c>
      <c r="K503" s="3">
        <v>38433</v>
      </c>
      <c r="L503" s="3">
        <v>38433</v>
      </c>
      <c r="M503" s="5">
        <v>60</v>
      </c>
      <c r="N503" s="3">
        <v>40259</v>
      </c>
      <c r="O503" s="1">
        <v>3</v>
      </c>
      <c r="P503" s="29">
        <f t="shared" si="43"/>
        <v>40169</v>
      </c>
      <c r="Q503" s="2" t="s">
        <v>2985</v>
      </c>
      <c r="R503" s="1">
        <v>12</v>
      </c>
      <c r="S503" s="2" t="s">
        <v>2547</v>
      </c>
      <c r="T503" s="29">
        <f t="shared" si="44"/>
        <v>40534</v>
      </c>
      <c r="U503" s="29">
        <f t="shared" si="45"/>
        <v>40624</v>
      </c>
      <c r="V503" s="1" t="s">
        <v>2548</v>
      </c>
      <c r="W503" s="5" t="s">
        <v>1589</v>
      </c>
      <c r="X503" s="2" t="s">
        <v>2547</v>
      </c>
      <c r="Y503" s="1" t="s">
        <v>2553</v>
      </c>
      <c r="Z503" s="4">
        <v>225</v>
      </c>
      <c r="AA503" s="2" t="s">
        <v>2550</v>
      </c>
      <c r="AB503" s="2" t="s">
        <v>2563</v>
      </c>
      <c r="AC503" s="2" t="s">
        <v>560</v>
      </c>
      <c r="AD503" s="5" t="s">
        <v>2199</v>
      </c>
      <c r="AE503" s="2" t="s">
        <v>717</v>
      </c>
      <c r="AF503" s="2" t="s">
        <v>2985</v>
      </c>
      <c r="AG503" s="1" t="s">
        <v>360</v>
      </c>
      <c r="AH503" s="2" t="s">
        <v>1488</v>
      </c>
      <c r="AI503" s="2" t="s">
        <v>2547</v>
      </c>
      <c r="AJ503" s="2"/>
      <c r="AK503" s="2"/>
      <c r="AL503" s="2"/>
      <c r="AM503" s="2"/>
    </row>
    <row r="504" spans="1:39" s="43" customFormat="1" ht="12.75" outlineLevel="1">
      <c r="A504" s="5" t="s">
        <v>898</v>
      </c>
      <c r="B504" s="27" t="s">
        <v>2342</v>
      </c>
      <c r="C504" s="2" t="s">
        <v>572</v>
      </c>
      <c r="D504" s="2">
        <f>COUNTIF(C:C,C504)</f>
        <v>1</v>
      </c>
      <c r="E504" s="30">
        <v>1565</v>
      </c>
      <c r="F504" s="5" t="s">
        <v>104</v>
      </c>
      <c r="G504" s="2" t="s">
        <v>114</v>
      </c>
      <c r="H504" s="28"/>
      <c r="I504" s="2"/>
      <c r="J504" s="5" t="s">
        <v>1376</v>
      </c>
      <c r="K504" s="3">
        <v>38328</v>
      </c>
      <c r="L504" s="3">
        <v>38176</v>
      </c>
      <c r="M504" s="5">
        <v>60</v>
      </c>
      <c r="N504" s="3">
        <v>40154</v>
      </c>
      <c r="O504" s="1">
        <v>3</v>
      </c>
      <c r="P504" s="29">
        <f t="shared" si="43"/>
        <v>40063</v>
      </c>
      <c r="Q504" s="2" t="s">
        <v>2985</v>
      </c>
      <c r="R504" s="1">
        <v>12</v>
      </c>
      <c r="S504" s="2" t="s">
        <v>2547</v>
      </c>
      <c r="T504" s="29">
        <f t="shared" si="44"/>
        <v>40428</v>
      </c>
      <c r="U504" s="29">
        <f t="shared" si="45"/>
        <v>40519</v>
      </c>
      <c r="V504" s="1" t="s">
        <v>2548</v>
      </c>
      <c r="W504" s="5" t="s">
        <v>1589</v>
      </c>
      <c r="X504" s="2" t="s">
        <v>2547</v>
      </c>
      <c r="Y504" s="1" t="s">
        <v>2553</v>
      </c>
      <c r="Z504" s="4">
        <v>403</v>
      </c>
      <c r="AA504" s="2" t="s">
        <v>2550</v>
      </c>
      <c r="AB504" s="2" t="s">
        <v>2563</v>
      </c>
      <c r="AC504" s="2" t="s">
        <v>560</v>
      </c>
      <c r="AD504" s="5" t="s">
        <v>2199</v>
      </c>
      <c r="AE504" s="2" t="s">
        <v>717</v>
      </c>
      <c r="AF504" s="2" t="s">
        <v>2985</v>
      </c>
      <c r="AG504" s="1" t="s">
        <v>360</v>
      </c>
      <c r="AH504" s="2" t="s">
        <v>2547</v>
      </c>
      <c r="AI504" s="2" t="s">
        <v>2547</v>
      </c>
      <c r="AJ504" s="2"/>
      <c r="AK504" s="2"/>
      <c r="AL504" s="2"/>
      <c r="AM504" s="2"/>
    </row>
    <row r="505" spans="1:39" s="43" customFormat="1" ht="12.75" outlineLevel="1">
      <c r="A505" s="5" t="s">
        <v>898</v>
      </c>
      <c r="B505" s="27" t="s">
        <v>2343</v>
      </c>
      <c r="C505" s="2" t="s">
        <v>1109</v>
      </c>
      <c r="D505" s="2">
        <f>COUNTIF(C:C,C505)</f>
        <v>1</v>
      </c>
      <c r="E505" s="30">
        <v>169</v>
      </c>
      <c r="F505" s="5" t="s">
        <v>1155</v>
      </c>
      <c r="G505" s="2" t="s">
        <v>114</v>
      </c>
      <c r="H505" s="2"/>
      <c r="I505" s="2"/>
      <c r="J505" s="5" t="s">
        <v>150</v>
      </c>
      <c r="K505" s="3">
        <v>37131</v>
      </c>
      <c r="L505" s="3">
        <v>36952</v>
      </c>
      <c r="M505" s="5">
        <v>60</v>
      </c>
      <c r="N505" s="3">
        <v>38778</v>
      </c>
      <c r="O505" s="2">
        <v>3</v>
      </c>
      <c r="P505" s="29">
        <f t="shared" si="43"/>
        <v>38688</v>
      </c>
      <c r="Q505" s="2" t="s">
        <v>2985</v>
      </c>
      <c r="R505" s="2">
        <v>12</v>
      </c>
      <c r="S505" s="2" t="s">
        <v>2547</v>
      </c>
      <c r="T505" s="29">
        <f t="shared" si="44"/>
        <v>39053</v>
      </c>
      <c r="U505" s="29">
        <f t="shared" si="45"/>
        <v>39143</v>
      </c>
      <c r="V505" s="1" t="s">
        <v>2548</v>
      </c>
      <c r="W505" s="5" t="s">
        <v>1589</v>
      </c>
      <c r="X505" s="2" t="s">
        <v>2547</v>
      </c>
      <c r="Y505" s="1" t="s">
        <v>1779</v>
      </c>
      <c r="Z505" s="4" t="s">
        <v>2547</v>
      </c>
      <c r="AA505" s="2" t="s">
        <v>2550</v>
      </c>
      <c r="AB505" s="2" t="s">
        <v>1156</v>
      </c>
      <c r="AC505" s="2" t="s">
        <v>560</v>
      </c>
      <c r="AD505" s="5" t="s">
        <v>2197</v>
      </c>
      <c r="AE505" s="2" t="s">
        <v>2547</v>
      </c>
      <c r="AF505" s="2" t="s">
        <v>2985</v>
      </c>
      <c r="AG505" s="1" t="s">
        <v>1780</v>
      </c>
      <c r="AH505" s="2" t="s">
        <v>2547</v>
      </c>
      <c r="AI505" s="2" t="s">
        <v>2547</v>
      </c>
      <c r="AJ505" s="2"/>
      <c r="AK505" s="2"/>
      <c r="AL505" s="2"/>
      <c r="AM505" s="2"/>
    </row>
    <row r="506" spans="1:39" s="43" customFormat="1" ht="12.75" outlineLevel="1">
      <c r="A506" s="14" t="s">
        <v>898</v>
      </c>
      <c r="B506" s="27" t="s">
        <v>2344</v>
      </c>
      <c r="C506" s="2" t="s">
        <v>288</v>
      </c>
      <c r="D506" s="2">
        <f>COUNTIF(C:C,C506)</f>
        <v>1</v>
      </c>
      <c r="E506" s="30">
        <v>168</v>
      </c>
      <c r="F506" s="5" t="s">
        <v>819</v>
      </c>
      <c r="G506" s="2" t="s">
        <v>110</v>
      </c>
      <c r="H506" s="28"/>
      <c r="I506" s="2"/>
      <c r="J506" s="2" t="s">
        <v>2546</v>
      </c>
      <c r="K506" s="3">
        <v>37085</v>
      </c>
      <c r="L506" s="3">
        <v>37085</v>
      </c>
      <c r="M506" s="5">
        <v>60</v>
      </c>
      <c r="N506" s="3">
        <v>38911</v>
      </c>
      <c r="O506" s="1">
        <v>3</v>
      </c>
      <c r="P506" s="29">
        <f aca="true" t="shared" si="46" ref="P506:P537">IF(OR(N506="?",(O506="?")),"?",DATE(YEAR(N506),MONTH(N506)-(O506),DAY(N506)))</f>
        <v>38820</v>
      </c>
      <c r="Q506" s="2" t="s">
        <v>2985</v>
      </c>
      <c r="R506" s="1">
        <v>12</v>
      </c>
      <c r="S506" s="2" t="s">
        <v>2547</v>
      </c>
      <c r="T506" s="29">
        <f aca="true" t="shared" si="47" ref="T506:T537">IF(OR(O506="?",(U506="?")),"?",DATE(YEAR(U506),MONTH(U506)-(O506),DAY(U506)))</f>
        <v>39185</v>
      </c>
      <c r="U506" s="29">
        <f t="shared" si="45"/>
        <v>39276</v>
      </c>
      <c r="V506" s="1" t="s">
        <v>2548</v>
      </c>
      <c r="W506" s="5" t="s">
        <v>1589</v>
      </c>
      <c r="X506" s="2" t="s">
        <v>2547</v>
      </c>
      <c r="Y506" s="1" t="s">
        <v>2553</v>
      </c>
      <c r="Z506" s="4">
        <v>569.26</v>
      </c>
      <c r="AA506" s="2" t="s">
        <v>2550</v>
      </c>
      <c r="AB506" s="2" t="s">
        <v>1008</v>
      </c>
      <c r="AC506" s="2" t="s">
        <v>560</v>
      </c>
      <c r="AD506" s="5" t="s">
        <v>2197</v>
      </c>
      <c r="AE506" s="2" t="s">
        <v>717</v>
      </c>
      <c r="AF506" s="2" t="s">
        <v>2985</v>
      </c>
      <c r="AG506" s="1" t="s">
        <v>357</v>
      </c>
      <c r="AH506" s="2" t="s">
        <v>1488</v>
      </c>
      <c r="AI506" s="2" t="s">
        <v>2547</v>
      </c>
      <c r="AJ506" s="2"/>
      <c r="AK506" s="2"/>
      <c r="AL506" s="2"/>
      <c r="AM506" s="2"/>
    </row>
    <row r="507" spans="1:39" s="43" customFormat="1" ht="12.75" outlineLevel="1">
      <c r="A507" s="14" t="s">
        <v>898</v>
      </c>
      <c r="B507" s="27" t="s">
        <v>2345</v>
      </c>
      <c r="C507" s="2" t="s">
        <v>289</v>
      </c>
      <c r="D507" s="2">
        <f>COUNTIF(C:C,C507)</f>
        <v>1</v>
      </c>
      <c r="E507" s="30">
        <v>169</v>
      </c>
      <c r="F507" s="5" t="s">
        <v>1155</v>
      </c>
      <c r="G507" s="2" t="s">
        <v>114</v>
      </c>
      <c r="H507" s="28"/>
      <c r="I507" s="2"/>
      <c r="J507" s="2" t="s">
        <v>2546</v>
      </c>
      <c r="K507" s="3">
        <v>37085</v>
      </c>
      <c r="L507" s="3">
        <v>37085</v>
      </c>
      <c r="M507" s="5">
        <v>60</v>
      </c>
      <c r="N507" s="3">
        <v>38911</v>
      </c>
      <c r="O507" s="1">
        <v>3</v>
      </c>
      <c r="P507" s="29">
        <f t="shared" si="46"/>
        <v>38820</v>
      </c>
      <c r="Q507" s="2" t="s">
        <v>2985</v>
      </c>
      <c r="R507" s="1">
        <v>12</v>
      </c>
      <c r="S507" s="2" t="s">
        <v>2547</v>
      </c>
      <c r="T507" s="29">
        <f t="shared" si="47"/>
        <v>39185</v>
      </c>
      <c r="U507" s="29">
        <f t="shared" si="45"/>
        <v>39276</v>
      </c>
      <c r="V507" s="1" t="s">
        <v>2548</v>
      </c>
      <c r="W507" s="5" t="s">
        <v>1589</v>
      </c>
      <c r="X507" s="2" t="s">
        <v>2547</v>
      </c>
      <c r="Y507" s="1" t="s">
        <v>2553</v>
      </c>
      <c r="Z507" s="4">
        <v>292.59</v>
      </c>
      <c r="AA507" s="2" t="s">
        <v>2550</v>
      </c>
      <c r="AB507" s="2" t="s">
        <v>1008</v>
      </c>
      <c r="AC507" s="2" t="s">
        <v>560</v>
      </c>
      <c r="AD507" s="5" t="s">
        <v>2197</v>
      </c>
      <c r="AE507" s="2" t="s">
        <v>717</v>
      </c>
      <c r="AF507" s="2" t="s">
        <v>2985</v>
      </c>
      <c r="AG507" s="1" t="s">
        <v>360</v>
      </c>
      <c r="AH507" s="2" t="s">
        <v>1488</v>
      </c>
      <c r="AI507" s="2" t="s">
        <v>2547</v>
      </c>
      <c r="AJ507" s="2"/>
      <c r="AK507" s="2"/>
      <c r="AL507" s="2"/>
      <c r="AM507" s="2"/>
    </row>
    <row r="508" spans="1:39" s="43" customFormat="1" ht="12.75" outlineLevel="1">
      <c r="A508" s="5" t="s">
        <v>898</v>
      </c>
      <c r="B508" s="27" t="s">
        <v>2346</v>
      </c>
      <c r="C508" s="2" t="s">
        <v>3740</v>
      </c>
      <c r="D508" s="2">
        <f>COUNTIF(C:C,C508)</f>
        <v>1</v>
      </c>
      <c r="E508" s="30">
        <v>1522</v>
      </c>
      <c r="F508" s="5" t="s">
        <v>672</v>
      </c>
      <c r="G508" s="2" t="s">
        <v>114</v>
      </c>
      <c r="H508" s="2"/>
      <c r="I508" s="2"/>
      <c r="J508" s="5" t="s">
        <v>150</v>
      </c>
      <c r="K508" s="3">
        <v>37172</v>
      </c>
      <c r="L508" s="3">
        <v>37160</v>
      </c>
      <c r="M508" s="28">
        <f>(YEAR(N508)-YEAR(L508))*12+MONTH(N508)-MONTH(L508)</f>
        <v>60</v>
      </c>
      <c r="N508" s="3">
        <v>38986</v>
      </c>
      <c r="O508" s="2">
        <v>3</v>
      </c>
      <c r="P508" s="29">
        <f t="shared" si="46"/>
        <v>38894</v>
      </c>
      <c r="Q508" s="2" t="s">
        <v>2985</v>
      </c>
      <c r="R508" s="2">
        <v>60</v>
      </c>
      <c r="S508" s="2" t="s">
        <v>2547</v>
      </c>
      <c r="T508" s="29">
        <f t="shared" si="47"/>
        <v>40720</v>
      </c>
      <c r="U508" s="29">
        <f t="shared" si="45"/>
        <v>40812</v>
      </c>
      <c r="V508" s="1" t="s">
        <v>2548</v>
      </c>
      <c r="W508" s="5" t="s">
        <v>1589</v>
      </c>
      <c r="X508" s="2" t="s">
        <v>2547</v>
      </c>
      <c r="Y508" s="1" t="s">
        <v>145</v>
      </c>
      <c r="Z508" s="4" t="s">
        <v>2547</v>
      </c>
      <c r="AA508" s="2" t="s">
        <v>2550</v>
      </c>
      <c r="AB508" s="2" t="s">
        <v>1156</v>
      </c>
      <c r="AC508" s="2" t="s">
        <v>560</v>
      </c>
      <c r="AD508" s="1" t="s">
        <v>1500</v>
      </c>
      <c r="AE508" s="2" t="s">
        <v>717</v>
      </c>
      <c r="AF508" s="2" t="s">
        <v>2985</v>
      </c>
      <c r="AG508" s="1" t="s">
        <v>1780</v>
      </c>
      <c r="AH508" s="2" t="s">
        <v>2547</v>
      </c>
      <c r="AI508" s="2" t="s">
        <v>2547</v>
      </c>
      <c r="AJ508" s="2"/>
      <c r="AK508" s="2"/>
      <c r="AL508" s="2"/>
      <c r="AM508" s="2"/>
    </row>
    <row r="509" spans="1:39" s="43" customFormat="1" ht="12.75" outlineLevel="1">
      <c r="A509" s="14" t="s">
        <v>898</v>
      </c>
      <c r="B509" s="27" t="s">
        <v>2347</v>
      </c>
      <c r="C509" s="2" t="s">
        <v>515</v>
      </c>
      <c r="D509" s="2">
        <f>COUNTIF(C:C,C509)</f>
        <v>1</v>
      </c>
      <c r="E509" s="30">
        <v>1522</v>
      </c>
      <c r="F509" s="5" t="s">
        <v>672</v>
      </c>
      <c r="G509" s="2" t="s">
        <v>114</v>
      </c>
      <c r="H509" s="2"/>
      <c r="I509" s="2"/>
      <c r="J509" s="2" t="s">
        <v>2546</v>
      </c>
      <c r="K509" s="3">
        <v>37158</v>
      </c>
      <c r="L509" s="3">
        <v>37158</v>
      </c>
      <c r="M509" s="28">
        <f>(YEAR(N509)-YEAR(L509))*12+MONTH(N509)-MONTH(L509)</f>
        <v>60</v>
      </c>
      <c r="N509" s="3">
        <v>38984</v>
      </c>
      <c r="O509" s="2">
        <v>3</v>
      </c>
      <c r="P509" s="29">
        <f t="shared" si="46"/>
        <v>38892</v>
      </c>
      <c r="Q509" s="2" t="s">
        <v>2985</v>
      </c>
      <c r="R509" s="2">
        <v>60</v>
      </c>
      <c r="S509" s="2" t="s">
        <v>2547</v>
      </c>
      <c r="T509" s="29">
        <f t="shared" si="47"/>
        <v>40718</v>
      </c>
      <c r="U509" s="29">
        <f t="shared" si="45"/>
        <v>40810</v>
      </c>
      <c r="V509" s="1" t="s">
        <v>2548</v>
      </c>
      <c r="W509" s="5" t="s">
        <v>1589</v>
      </c>
      <c r="X509" s="2" t="s">
        <v>2547</v>
      </c>
      <c r="Y509" s="1" t="s">
        <v>145</v>
      </c>
      <c r="Z509" s="4" t="s">
        <v>2547</v>
      </c>
      <c r="AA509" s="2" t="s">
        <v>2550</v>
      </c>
      <c r="AB509" s="2" t="s">
        <v>1156</v>
      </c>
      <c r="AC509" s="2" t="s">
        <v>560</v>
      </c>
      <c r="AD509" s="1" t="s">
        <v>1500</v>
      </c>
      <c r="AE509" s="2" t="s">
        <v>717</v>
      </c>
      <c r="AF509" s="2" t="s">
        <v>2985</v>
      </c>
      <c r="AG509" s="1" t="s">
        <v>1784</v>
      </c>
      <c r="AH509" s="2" t="s">
        <v>1488</v>
      </c>
      <c r="AI509" s="2" t="s">
        <v>2547</v>
      </c>
      <c r="AJ509" s="2"/>
      <c r="AK509" s="2"/>
      <c r="AL509" s="2"/>
      <c r="AM509" s="2"/>
    </row>
    <row r="510" spans="1:39" s="43" customFormat="1" ht="12.75" outlineLevel="1">
      <c r="A510" s="5" t="s">
        <v>898</v>
      </c>
      <c r="B510" s="27" t="s">
        <v>2348</v>
      </c>
      <c r="C510" s="2" t="s">
        <v>3703</v>
      </c>
      <c r="D510" s="2">
        <f>COUNTIF(C:C,C510)</f>
        <v>1</v>
      </c>
      <c r="E510" s="30">
        <v>1381</v>
      </c>
      <c r="F510" s="5" t="s">
        <v>1868</v>
      </c>
      <c r="G510" s="2" t="s">
        <v>114</v>
      </c>
      <c r="H510" s="2"/>
      <c r="I510" s="2"/>
      <c r="J510" s="5" t="s">
        <v>150</v>
      </c>
      <c r="K510" s="3">
        <v>37117</v>
      </c>
      <c r="L510" s="3">
        <v>37070</v>
      </c>
      <c r="M510" s="28">
        <f>(YEAR(N510)-YEAR(L510))*12+MONTH(N510)-MONTH(L510)</f>
        <v>60</v>
      </c>
      <c r="N510" s="3">
        <v>38896</v>
      </c>
      <c r="O510" s="2">
        <v>3</v>
      </c>
      <c r="P510" s="29">
        <f t="shared" si="46"/>
        <v>38804</v>
      </c>
      <c r="Q510" s="2" t="s">
        <v>2985</v>
      </c>
      <c r="R510" s="2">
        <v>60</v>
      </c>
      <c r="S510" s="2" t="s">
        <v>2547</v>
      </c>
      <c r="T510" s="29">
        <f t="shared" si="47"/>
        <v>40630</v>
      </c>
      <c r="U510" s="29">
        <f t="shared" si="45"/>
        <v>40722</v>
      </c>
      <c r="V510" s="1" t="s">
        <v>2548</v>
      </c>
      <c r="W510" s="5" t="s">
        <v>1589</v>
      </c>
      <c r="X510" s="2" t="s">
        <v>2547</v>
      </c>
      <c r="Y510" s="1" t="s">
        <v>145</v>
      </c>
      <c r="Z510" s="4" t="s">
        <v>2547</v>
      </c>
      <c r="AA510" s="2" t="s">
        <v>2550</v>
      </c>
      <c r="AB510" s="2" t="s">
        <v>1156</v>
      </c>
      <c r="AC510" s="2" t="s">
        <v>560</v>
      </c>
      <c r="AD510" s="1" t="s">
        <v>1501</v>
      </c>
      <c r="AE510" s="2" t="s">
        <v>717</v>
      </c>
      <c r="AF510" s="2" t="s">
        <v>2985</v>
      </c>
      <c r="AG510" s="1" t="s">
        <v>1784</v>
      </c>
      <c r="AH510" s="2" t="s">
        <v>2547</v>
      </c>
      <c r="AI510" s="2" t="s">
        <v>2547</v>
      </c>
      <c r="AJ510" s="2"/>
      <c r="AK510" s="2"/>
      <c r="AL510" s="2"/>
      <c r="AM510" s="2"/>
    </row>
    <row r="511" spans="1:39" s="43" customFormat="1" ht="12.75" outlineLevel="1">
      <c r="A511" s="14" t="s">
        <v>898</v>
      </c>
      <c r="B511" s="27" t="s">
        <v>2349</v>
      </c>
      <c r="C511" s="2" t="s">
        <v>292</v>
      </c>
      <c r="D511" s="2">
        <f>COUNTIF(C:C,C511)</f>
        <v>1</v>
      </c>
      <c r="E511" s="30">
        <v>1381</v>
      </c>
      <c r="F511" s="5" t="s">
        <v>1868</v>
      </c>
      <c r="G511" s="2" t="s">
        <v>114</v>
      </c>
      <c r="H511" s="28"/>
      <c r="I511" s="2"/>
      <c r="J511" s="2" t="s">
        <v>2546</v>
      </c>
      <c r="K511" s="3">
        <v>37085</v>
      </c>
      <c r="L511" s="3">
        <v>37085</v>
      </c>
      <c r="M511" s="5">
        <v>60</v>
      </c>
      <c r="N511" s="3">
        <v>38911</v>
      </c>
      <c r="O511" s="1">
        <v>3</v>
      </c>
      <c r="P511" s="29">
        <f t="shared" si="46"/>
        <v>38820</v>
      </c>
      <c r="Q511" s="2" t="s">
        <v>2985</v>
      </c>
      <c r="R511" s="1">
        <v>12</v>
      </c>
      <c r="S511" s="2" t="s">
        <v>2547</v>
      </c>
      <c r="T511" s="29">
        <f t="shared" si="47"/>
        <v>39185</v>
      </c>
      <c r="U511" s="29">
        <f t="shared" si="45"/>
        <v>39276</v>
      </c>
      <c r="V511" s="1" t="s">
        <v>2548</v>
      </c>
      <c r="W511" s="5" t="s">
        <v>1589</v>
      </c>
      <c r="X511" s="2" t="s">
        <v>2547</v>
      </c>
      <c r="Y511" s="1" t="s">
        <v>2553</v>
      </c>
      <c r="Z511" s="4">
        <v>204.82</v>
      </c>
      <c r="AA511" s="2" t="s">
        <v>2550</v>
      </c>
      <c r="AB511" s="2" t="s">
        <v>1008</v>
      </c>
      <c r="AC511" s="2" t="s">
        <v>560</v>
      </c>
      <c r="AD511" s="1" t="s">
        <v>1501</v>
      </c>
      <c r="AE511" s="2" t="s">
        <v>717</v>
      </c>
      <c r="AF511" s="2" t="s">
        <v>2985</v>
      </c>
      <c r="AG511" s="1" t="s">
        <v>360</v>
      </c>
      <c r="AH511" s="2" t="s">
        <v>1488</v>
      </c>
      <c r="AI511" s="2" t="s">
        <v>2547</v>
      </c>
      <c r="AJ511" s="2"/>
      <c r="AK511" s="2"/>
      <c r="AL511" s="2"/>
      <c r="AM511" s="2"/>
    </row>
    <row r="512" spans="1:39" s="43" customFormat="1" ht="12.75" outlineLevel="1">
      <c r="A512" s="5" t="s">
        <v>898</v>
      </c>
      <c r="B512" s="27" t="s">
        <v>2350</v>
      </c>
      <c r="C512" s="2" t="s">
        <v>3743</v>
      </c>
      <c r="D512" s="2">
        <f>COUNTIF(C:C,C512)</f>
        <v>1</v>
      </c>
      <c r="E512" s="30">
        <v>147</v>
      </c>
      <c r="F512" s="5" t="s">
        <v>2075</v>
      </c>
      <c r="G512" s="2" t="s">
        <v>114</v>
      </c>
      <c r="H512" s="2"/>
      <c r="I512" s="2"/>
      <c r="J512" s="5" t="s">
        <v>150</v>
      </c>
      <c r="K512" s="3">
        <v>37118</v>
      </c>
      <c r="L512" s="3">
        <v>36697</v>
      </c>
      <c r="M512" s="5">
        <v>60</v>
      </c>
      <c r="N512" s="3">
        <v>38523</v>
      </c>
      <c r="O512" s="1">
        <v>3</v>
      </c>
      <c r="P512" s="29">
        <f t="shared" si="46"/>
        <v>38431</v>
      </c>
      <c r="Q512" s="2" t="s">
        <v>2985</v>
      </c>
      <c r="R512" s="2">
        <v>60</v>
      </c>
      <c r="S512" s="2" t="s">
        <v>2547</v>
      </c>
      <c r="T512" s="29">
        <f t="shared" si="47"/>
        <v>40257</v>
      </c>
      <c r="U512" s="29">
        <f t="shared" si="45"/>
        <v>40349</v>
      </c>
      <c r="V512" s="5" t="s">
        <v>1404</v>
      </c>
      <c r="W512" s="5" t="s">
        <v>1589</v>
      </c>
      <c r="X512" s="2" t="s">
        <v>2547</v>
      </c>
      <c r="Y512" s="1" t="s">
        <v>2553</v>
      </c>
      <c r="Z512" s="4" t="s">
        <v>2547</v>
      </c>
      <c r="AA512" s="2" t="s">
        <v>2550</v>
      </c>
      <c r="AB512" s="2" t="s">
        <v>1156</v>
      </c>
      <c r="AC512" s="2" t="s">
        <v>560</v>
      </c>
      <c r="AD512" s="1" t="s">
        <v>1502</v>
      </c>
      <c r="AE512" s="2" t="s">
        <v>717</v>
      </c>
      <c r="AF512" s="2" t="s">
        <v>2985</v>
      </c>
      <c r="AG512" s="1" t="s">
        <v>1780</v>
      </c>
      <c r="AH512" s="2" t="s">
        <v>2547</v>
      </c>
      <c r="AI512" s="2" t="s">
        <v>2547</v>
      </c>
      <c r="AJ512" s="2"/>
      <c r="AK512" s="2"/>
      <c r="AL512" s="2"/>
      <c r="AM512" s="2"/>
    </row>
    <row r="513" spans="1:39" s="43" customFormat="1" ht="12.75" outlineLevel="1">
      <c r="A513" s="14" t="s">
        <v>898</v>
      </c>
      <c r="B513" s="27" t="s">
        <v>2351</v>
      </c>
      <c r="C513" s="2" t="s">
        <v>1432</v>
      </c>
      <c r="D513" s="2">
        <f>COUNTIF(C:C,C513)</f>
        <v>1</v>
      </c>
      <c r="E513" s="30">
        <v>147</v>
      </c>
      <c r="F513" s="5" t="s">
        <v>2075</v>
      </c>
      <c r="G513" s="2" t="s">
        <v>114</v>
      </c>
      <c r="H513" s="28"/>
      <c r="I513" s="2"/>
      <c r="J513" s="2" t="s">
        <v>2546</v>
      </c>
      <c r="K513" s="3">
        <v>37085</v>
      </c>
      <c r="L513" s="3">
        <v>37085</v>
      </c>
      <c r="M513" s="5">
        <v>60</v>
      </c>
      <c r="N513" s="3">
        <v>38911</v>
      </c>
      <c r="O513" s="1">
        <v>3</v>
      </c>
      <c r="P513" s="29">
        <f t="shared" si="46"/>
        <v>38820</v>
      </c>
      <c r="Q513" s="2" t="s">
        <v>2985</v>
      </c>
      <c r="R513" s="1">
        <v>12</v>
      </c>
      <c r="S513" s="2" t="s">
        <v>2547</v>
      </c>
      <c r="T513" s="29">
        <f t="shared" si="47"/>
        <v>39185</v>
      </c>
      <c r="U513" s="29">
        <f t="shared" si="45"/>
        <v>39276</v>
      </c>
      <c r="V513" s="5" t="s">
        <v>1404</v>
      </c>
      <c r="W513" s="5" t="s">
        <v>1589</v>
      </c>
      <c r="X513" s="2" t="s">
        <v>2547</v>
      </c>
      <c r="Y513" s="1" t="s">
        <v>2553</v>
      </c>
      <c r="Z513" s="4">
        <v>230</v>
      </c>
      <c r="AA513" s="2" t="s">
        <v>2550</v>
      </c>
      <c r="AB513" s="2" t="s">
        <v>1735</v>
      </c>
      <c r="AC513" s="2" t="s">
        <v>560</v>
      </c>
      <c r="AD513" s="1" t="s">
        <v>1502</v>
      </c>
      <c r="AE513" s="2" t="s">
        <v>717</v>
      </c>
      <c r="AF513" s="2" t="s">
        <v>2985</v>
      </c>
      <c r="AG513" s="1" t="s">
        <v>360</v>
      </c>
      <c r="AH513" s="2" t="s">
        <v>1488</v>
      </c>
      <c r="AI513" s="2" t="s">
        <v>2547</v>
      </c>
      <c r="AJ513" s="2"/>
      <c r="AK513" s="2"/>
      <c r="AL513" s="2"/>
      <c r="AM513" s="2"/>
    </row>
    <row r="514" spans="1:39" s="43" customFormat="1" ht="12.75" outlineLevel="1">
      <c r="A514" s="5" t="s">
        <v>898</v>
      </c>
      <c r="B514" s="27" t="s">
        <v>2352</v>
      </c>
      <c r="C514" s="2" t="s">
        <v>327</v>
      </c>
      <c r="D514" s="2">
        <f>COUNTIF(C:C,C514)</f>
        <v>1</v>
      </c>
      <c r="E514" s="30">
        <v>1520</v>
      </c>
      <c r="F514" s="5" t="s">
        <v>1593</v>
      </c>
      <c r="G514" s="2" t="s">
        <v>114</v>
      </c>
      <c r="H514" s="2"/>
      <c r="I514" s="2"/>
      <c r="J514" s="5" t="s">
        <v>150</v>
      </c>
      <c r="K514" s="3">
        <v>37277</v>
      </c>
      <c r="L514" s="3">
        <v>37158</v>
      </c>
      <c r="M514" s="28">
        <f>(YEAR(N514)-YEAR(L514))*12+MONTH(N514)-MONTH(L514)</f>
        <v>60</v>
      </c>
      <c r="N514" s="3">
        <v>38984</v>
      </c>
      <c r="O514" s="2">
        <v>3</v>
      </c>
      <c r="P514" s="29">
        <f t="shared" si="46"/>
        <v>38892</v>
      </c>
      <c r="Q514" s="2" t="s">
        <v>2985</v>
      </c>
      <c r="R514" s="2">
        <v>60</v>
      </c>
      <c r="S514" s="2" t="s">
        <v>2547</v>
      </c>
      <c r="T514" s="29">
        <f t="shared" si="47"/>
        <v>40718</v>
      </c>
      <c r="U514" s="29">
        <f t="shared" si="45"/>
        <v>40810</v>
      </c>
      <c r="V514" s="5" t="s">
        <v>426</v>
      </c>
      <c r="W514" s="5" t="s">
        <v>1589</v>
      </c>
      <c r="X514" s="2" t="s">
        <v>652</v>
      </c>
      <c r="Y514" s="1" t="s">
        <v>145</v>
      </c>
      <c r="Z514" s="4">
        <v>520</v>
      </c>
      <c r="AA514" s="2" t="s">
        <v>2550</v>
      </c>
      <c r="AB514" s="2" t="s">
        <v>2643</v>
      </c>
      <c r="AC514" s="2" t="s">
        <v>560</v>
      </c>
      <c r="AD514" s="1" t="s">
        <v>1511</v>
      </c>
      <c r="AE514" s="2" t="s">
        <v>717</v>
      </c>
      <c r="AF514" s="2" t="s">
        <v>2985</v>
      </c>
      <c r="AG514" s="1" t="s">
        <v>1780</v>
      </c>
      <c r="AH514" s="2" t="s">
        <v>2547</v>
      </c>
      <c r="AI514" s="2" t="s">
        <v>2547</v>
      </c>
      <c r="AJ514" s="2"/>
      <c r="AK514" s="2"/>
      <c r="AL514" s="2"/>
      <c r="AM514" s="2"/>
    </row>
    <row r="515" spans="1:39" s="43" customFormat="1" ht="12.75" outlineLevel="1">
      <c r="A515" s="14" t="s">
        <v>898</v>
      </c>
      <c r="B515" s="27" t="s">
        <v>2353</v>
      </c>
      <c r="C515" s="2" t="s">
        <v>3738</v>
      </c>
      <c r="D515" s="2">
        <f>COUNTIF(C:C,C515)</f>
        <v>1</v>
      </c>
      <c r="E515" s="30">
        <v>1520</v>
      </c>
      <c r="F515" s="5" t="s">
        <v>1593</v>
      </c>
      <c r="G515" s="2" t="s">
        <v>114</v>
      </c>
      <c r="H515" s="2"/>
      <c r="I515" s="2"/>
      <c r="J515" s="2" t="s">
        <v>2546</v>
      </c>
      <c r="K515" s="3">
        <v>37158</v>
      </c>
      <c r="L515" s="3">
        <v>37158</v>
      </c>
      <c r="M515" s="28">
        <f>(YEAR(N515)-YEAR(L515))*12+MONTH(N515)-MONTH(L515)</f>
        <v>60</v>
      </c>
      <c r="N515" s="3">
        <v>38984</v>
      </c>
      <c r="O515" s="2">
        <v>3</v>
      </c>
      <c r="P515" s="29">
        <f t="shared" si="46"/>
        <v>38892</v>
      </c>
      <c r="Q515" s="2" t="s">
        <v>2985</v>
      </c>
      <c r="R515" s="2">
        <v>60</v>
      </c>
      <c r="S515" s="2" t="s">
        <v>2547</v>
      </c>
      <c r="T515" s="29">
        <f t="shared" si="47"/>
        <v>40718</v>
      </c>
      <c r="U515" s="29">
        <f t="shared" si="45"/>
        <v>40810</v>
      </c>
      <c r="V515" s="1" t="s">
        <v>2548</v>
      </c>
      <c r="W515" s="5" t="s">
        <v>1589</v>
      </c>
      <c r="X515" s="2" t="s">
        <v>220</v>
      </c>
      <c r="Y515" s="1" t="s">
        <v>145</v>
      </c>
      <c r="Z515" s="4" t="s">
        <v>2547</v>
      </c>
      <c r="AA515" s="2" t="s">
        <v>2550</v>
      </c>
      <c r="AB515" s="2" t="s">
        <v>1156</v>
      </c>
      <c r="AC515" s="2" t="s">
        <v>560</v>
      </c>
      <c r="AD515" s="1" t="s">
        <v>1511</v>
      </c>
      <c r="AE515" s="2" t="s">
        <v>717</v>
      </c>
      <c r="AF515" s="2" t="s">
        <v>2985</v>
      </c>
      <c r="AG515" s="1" t="s">
        <v>1784</v>
      </c>
      <c r="AH515" s="2" t="s">
        <v>1488</v>
      </c>
      <c r="AI515" s="2" t="s">
        <v>2547</v>
      </c>
      <c r="AJ515" s="2"/>
      <c r="AK515" s="2"/>
      <c r="AL515" s="2"/>
      <c r="AM515" s="2"/>
    </row>
    <row r="516" spans="1:39" s="43" customFormat="1" ht="12.75" outlineLevel="1">
      <c r="A516" s="14" t="s">
        <v>898</v>
      </c>
      <c r="B516" s="27" t="s">
        <v>2354</v>
      </c>
      <c r="C516" s="2" t="s">
        <v>574</v>
      </c>
      <c r="D516" s="2">
        <f>COUNTIF(C:C,C516)</f>
        <v>1</v>
      </c>
      <c r="E516" s="30">
        <v>50527</v>
      </c>
      <c r="F516" s="5" t="s">
        <v>102</v>
      </c>
      <c r="G516" s="2" t="s">
        <v>110</v>
      </c>
      <c r="H516" s="28"/>
      <c r="I516" s="2"/>
      <c r="J516" s="2" t="s">
        <v>2546</v>
      </c>
      <c r="K516" s="3">
        <v>38449</v>
      </c>
      <c r="L516" s="3">
        <v>38449</v>
      </c>
      <c r="M516" s="5">
        <v>60</v>
      </c>
      <c r="N516" s="3">
        <v>40275</v>
      </c>
      <c r="O516" s="1">
        <v>3</v>
      </c>
      <c r="P516" s="29">
        <f t="shared" si="46"/>
        <v>40185</v>
      </c>
      <c r="Q516" s="2" t="s">
        <v>2985</v>
      </c>
      <c r="R516" s="1">
        <v>12</v>
      </c>
      <c r="S516" s="2" t="s">
        <v>2547</v>
      </c>
      <c r="T516" s="29">
        <f t="shared" si="47"/>
        <v>40550</v>
      </c>
      <c r="U516" s="29">
        <f t="shared" si="45"/>
        <v>40640</v>
      </c>
      <c r="V516" s="1" t="s">
        <v>2548</v>
      </c>
      <c r="W516" s="5" t="s">
        <v>1589</v>
      </c>
      <c r="X516" s="2" t="s">
        <v>2547</v>
      </c>
      <c r="Y516" s="1" t="s">
        <v>2553</v>
      </c>
      <c r="Z516" s="4">
        <v>498</v>
      </c>
      <c r="AA516" s="2" t="s">
        <v>2550</v>
      </c>
      <c r="AB516" s="2" t="s">
        <v>2563</v>
      </c>
      <c r="AC516" s="2" t="s">
        <v>560</v>
      </c>
      <c r="AD516" s="5" t="s">
        <v>2198</v>
      </c>
      <c r="AE516" s="2" t="s">
        <v>717</v>
      </c>
      <c r="AF516" s="2" t="s">
        <v>2985</v>
      </c>
      <c r="AG516" s="1" t="s">
        <v>357</v>
      </c>
      <c r="AH516" s="2" t="s">
        <v>1488</v>
      </c>
      <c r="AI516" s="2" t="s">
        <v>2547</v>
      </c>
      <c r="AJ516" s="2"/>
      <c r="AK516" s="2"/>
      <c r="AL516" s="2"/>
      <c r="AM516" s="2"/>
    </row>
    <row r="517" spans="1:39" s="43" customFormat="1" ht="12.75" outlineLevel="1">
      <c r="A517" s="14" t="s">
        <v>898</v>
      </c>
      <c r="B517" s="27" t="s">
        <v>2355</v>
      </c>
      <c r="C517" s="2" t="s">
        <v>575</v>
      </c>
      <c r="D517" s="2">
        <f>COUNTIF(C:C,C517)</f>
        <v>1</v>
      </c>
      <c r="E517" s="30">
        <v>50526</v>
      </c>
      <c r="F517" s="5" t="s">
        <v>101</v>
      </c>
      <c r="G517" s="2" t="s">
        <v>114</v>
      </c>
      <c r="H517" s="28"/>
      <c r="I517" s="2"/>
      <c r="J517" s="2" t="s">
        <v>2546</v>
      </c>
      <c r="K517" s="3">
        <v>38449</v>
      </c>
      <c r="L517" s="3">
        <v>38449</v>
      </c>
      <c r="M517" s="5">
        <v>60</v>
      </c>
      <c r="N517" s="3">
        <v>40275</v>
      </c>
      <c r="O517" s="1">
        <v>3</v>
      </c>
      <c r="P517" s="29">
        <f t="shared" si="46"/>
        <v>40185</v>
      </c>
      <c r="Q517" s="2" t="s">
        <v>2985</v>
      </c>
      <c r="R517" s="1">
        <v>12</v>
      </c>
      <c r="S517" s="2" t="s">
        <v>2547</v>
      </c>
      <c r="T517" s="29">
        <f t="shared" si="47"/>
        <v>40550</v>
      </c>
      <c r="U517" s="29">
        <f t="shared" si="45"/>
        <v>40640</v>
      </c>
      <c r="V517" s="1" t="s">
        <v>2548</v>
      </c>
      <c r="W517" s="5" t="s">
        <v>1589</v>
      </c>
      <c r="X517" s="2" t="s">
        <v>2547</v>
      </c>
      <c r="Y517" s="1" t="s">
        <v>2553</v>
      </c>
      <c r="Z517" s="4">
        <v>472</v>
      </c>
      <c r="AA517" s="2" t="s">
        <v>2550</v>
      </c>
      <c r="AB517" s="2" t="s">
        <v>2563</v>
      </c>
      <c r="AC517" s="2" t="s">
        <v>560</v>
      </c>
      <c r="AD517" s="5" t="s">
        <v>2198</v>
      </c>
      <c r="AE517" s="2" t="s">
        <v>717</v>
      </c>
      <c r="AF517" s="2" t="s">
        <v>2985</v>
      </c>
      <c r="AG517" s="1" t="s">
        <v>2551</v>
      </c>
      <c r="AH517" s="2" t="s">
        <v>1488</v>
      </c>
      <c r="AI517" s="2" t="s">
        <v>2547</v>
      </c>
      <c r="AJ517" s="2"/>
      <c r="AK517" s="2"/>
      <c r="AL517" s="2"/>
      <c r="AM517" s="2"/>
    </row>
    <row r="518" spans="1:39" s="43" customFormat="1" ht="12.75" outlineLevel="1">
      <c r="A518" s="14" t="s">
        <v>898</v>
      </c>
      <c r="B518" s="27" t="s">
        <v>2356</v>
      </c>
      <c r="C518" s="2" t="s">
        <v>576</v>
      </c>
      <c r="D518" s="2">
        <f>COUNTIF(C:C,C518)</f>
        <v>1</v>
      </c>
      <c r="E518" s="30">
        <v>50525</v>
      </c>
      <c r="F518" s="5" t="s">
        <v>100</v>
      </c>
      <c r="G518" s="2" t="s">
        <v>114</v>
      </c>
      <c r="H518" s="28"/>
      <c r="I518" s="2"/>
      <c r="J518" s="2" t="s">
        <v>2546</v>
      </c>
      <c r="K518" s="3">
        <v>38449</v>
      </c>
      <c r="L518" s="3">
        <v>38449</v>
      </c>
      <c r="M518" s="5">
        <v>60</v>
      </c>
      <c r="N518" s="3">
        <v>40275</v>
      </c>
      <c r="O518" s="1">
        <v>3</v>
      </c>
      <c r="P518" s="29">
        <f t="shared" si="46"/>
        <v>40185</v>
      </c>
      <c r="Q518" s="2" t="s">
        <v>2985</v>
      </c>
      <c r="R518" s="1">
        <v>12</v>
      </c>
      <c r="S518" s="2" t="s">
        <v>2547</v>
      </c>
      <c r="T518" s="29">
        <f t="shared" si="47"/>
        <v>40550</v>
      </c>
      <c r="U518" s="29">
        <f t="shared" si="45"/>
        <v>40640</v>
      </c>
      <c r="V518" s="1" t="s">
        <v>2548</v>
      </c>
      <c r="W518" s="5" t="s">
        <v>1589</v>
      </c>
      <c r="X518" s="2" t="s">
        <v>2547</v>
      </c>
      <c r="Y518" s="1" t="s">
        <v>2553</v>
      </c>
      <c r="Z518" s="4">
        <v>355</v>
      </c>
      <c r="AA518" s="2" t="s">
        <v>2550</v>
      </c>
      <c r="AB518" s="2" t="s">
        <v>2563</v>
      </c>
      <c r="AC518" s="2" t="s">
        <v>560</v>
      </c>
      <c r="AD518" s="5" t="s">
        <v>2198</v>
      </c>
      <c r="AE518" s="2" t="s">
        <v>717</v>
      </c>
      <c r="AF518" s="2" t="s">
        <v>2985</v>
      </c>
      <c r="AG518" s="1" t="s">
        <v>360</v>
      </c>
      <c r="AH518" s="2" t="s">
        <v>1488</v>
      </c>
      <c r="AI518" s="2" t="s">
        <v>2547</v>
      </c>
      <c r="AJ518" s="2"/>
      <c r="AK518" s="2"/>
      <c r="AL518" s="2"/>
      <c r="AM518" s="2"/>
    </row>
    <row r="519" spans="1:39" s="43" customFormat="1" ht="12.75" outlineLevel="1">
      <c r="A519" s="14" t="s">
        <v>898</v>
      </c>
      <c r="B519" s="27" t="s">
        <v>2774</v>
      </c>
      <c r="C519" s="2" t="s">
        <v>462</v>
      </c>
      <c r="D519" s="2">
        <f>COUNTIF(C:C,C519)</f>
        <v>10</v>
      </c>
      <c r="E519" s="22">
        <v>20635</v>
      </c>
      <c r="F519" s="2" t="s">
        <v>2986</v>
      </c>
      <c r="G519" s="2" t="s">
        <v>114</v>
      </c>
      <c r="H519" s="28"/>
      <c r="I519" s="2"/>
      <c r="J519" s="2" t="s">
        <v>2546</v>
      </c>
      <c r="K519" s="3">
        <v>37547</v>
      </c>
      <c r="L519" s="3">
        <v>37305</v>
      </c>
      <c r="M519" s="28">
        <f>(YEAR(N519)-YEAR(L519))*12+MONTH(N519)-MONTH(L519)</f>
        <v>60</v>
      </c>
      <c r="N519" s="3">
        <v>39131</v>
      </c>
      <c r="O519" s="28">
        <v>3</v>
      </c>
      <c r="P519" s="29">
        <f t="shared" si="46"/>
        <v>39039</v>
      </c>
      <c r="Q519" s="28" t="s">
        <v>2985</v>
      </c>
      <c r="R519" s="28">
        <v>12</v>
      </c>
      <c r="S519" s="28" t="s">
        <v>2547</v>
      </c>
      <c r="T519" s="29" t="str">
        <f t="shared" si="47"/>
        <v>?</v>
      </c>
      <c r="U519" s="28" t="s">
        <v>2547</v>
      </c>
      <c r="V519" s="28" t="s">
        <v>2547</v>
      </c>
      <c r="W519" s="28" t="s">
        <v>1589</v>
      </c>
      <c r="X519" s="2" t="s">
        <v>1871</v>
      </c>
      <c r="Y519" s="2" t="s">
        <v>838</v>
      </c>
      <c r="Z519" s="4">
        <v>1682.92</v>
      </c>
      <c r="AA519" s="2" t="s">
        <v>2550</v>
      </c>
      <c r="AB519" s="2" t="s">
        <v>2575</v>
      </c>
      <c r="AC519" s="2" t="s">
        <v>3789</v>
      </c>
      <c r="AD519" s="1" t="s">
        <v>1498</v>
      </c>
      <c r="AE519" s="2" t="s">
        <v>2547</v>
      </c>
      <c r="AF519" s="2" t="s">
        <v>2985</v>
      </c>
      <c r="AG519" s="2" t="s">
        <v>2551</v>
      </c>
      <c r="AH519" s="2" t="s">
        <v>1488</v>
      </c>
      <c r="AI519" s="2" t="s">
        <v>2547</v>
      </c>
      <c r="AJ519" s="2"/>
      <c r="AK519" s="2"/>
      <c r="AL519" s="2"/>
      <c r="AM519" s="2"/>
    </row>
    <row r="520" spans="1:39" s="43" customFormat="1" ht="12.75" outlineLevel="1">
      <c r="A520" s="5" t="s">
        <v>898</v>
      </c>
      <c r="B520" s="27" t="s">
        <v>2357</v>
      </c>
      <c r="C520" s="2" t="s">
        <v>1114</v>
      </c>
      <c r="D520" s="2">
        <f>COUNTIF(C:C,C520)</f>
        <v>1</v>
      </c>
      <c r="E520" s="30">
        <v>97473</v>
      </c>
      <c r="F520" s="5" t="s">
        <v>1590</v>
      </c>
      <c r="G520" s="2" t="s">
        <v>114</v>
      </c>
      <c r="H520" s="2"/>
      <c r="I520" s="2"/>
      <c r="J520" s="5" t="s">
        <v>150</v>
      </c>
      <c r="K520" s="3">
        <v>37242</v>
      </c>
      <c r="L520" s="3">
        <v>37228</v>
      </c>
      <c r="M520" s="28">
        <v>60</v>
      </c>
      <c r="N520" s="3">
        <v>39054</v>
      </c>
      <c r="O520" s="2">
        <v>3</v>
      </c>
      <c r="P520" s="29">
        <f t="shared" si="46"/>
        <v>38963</v>
      </c>
      <c r="Q520" s="2" t="s">
        <v>2985</v>
      </c>
      <c r="R520" s="2">
        <v>60</v>
      </c>
      <c r="S520" s="2" t="s">
        <v>2547</v>
      </c>
      <c r="T520" s="29">
        <f t="shared" si="47"/>
        <v>40789</v>
      </c>
      <c r="U520" s="29">
        <f aca="true" t="shared" si="48" ref="U520:U545">IF(R520&lt;250,DATE(YEAR(N520),MONTH(N520)+(R520),DAY(N520)),IF(R520="Nvt",DATE(YEAR(N520),MONTH(N520),DAY(N520)),"?"))</f>
        <v>40880</v>
      </c>
      <c r="V520" s="1" t="s">
        <v>2548</v>
      </c>
      <c r="W520" s="5" t="s">
        <v>1589</v>
      </c>
      <c r="X520" s="2" t="s">
        <v>652</v>
      </c>
      <c r="Y520" s="1" t="s">
        <v>2553</v>
      </c>
      <c r="Z520" s="4" t="s">
        <v>2547</v>
      </c>
      <c r="AA520" s="2" t="s">
        <v>2550</v>
      </c>
      <c r="AB520" s="2" t="s">
        <v>1156</v>
      </c>
      <c r="AC520" s="2" t="s">
        <v>560</v>
      </c>
      <c r="AD520" s="1" t="s">
        <v>1498</v>
      </c>
      <c r="AE520" s="2" t="s">
        <v>717</v>
      </c>
      <c r="AF520" s="2" t="s">
        <v>2985</v>
      </c>
      <c r="AG520" s="1" t="s">
        <v>1784</v>
      </c>
      <c r="AH520" s="2" t="s">
        <v>2547</v>
      </c>
      <c r="AI520" s="2" t="s">
        <v>2547</v>
      </c>
      <c r="AJ520" s="2"/>
      <c r="AK520" s="2"/>
      <c r="AL520" s="2"/>
      <c r="AM520" s="2"/>
    </row>
    <row r="521" spans="1:39" s="43" customFormat="1" ht="12.75" outlineLevel="1">
      <c r="A521" s="5" t="s">
        <v>898</v>
      </c>
      <c r="B521" s="27" t="s">
        <v>2358</v>
      </c>
      <c r="C521" s="2" t="s">
        <v>3704</v>
      </c>
      <c r="D521" s="2">
        <f>COUNTIF(C:C,C521)</f>
        <v>1</v>
      </c>
      <c r="E521" s="30">
        <v>151</v>
      </c>
      <c r="F521" s="5" t="s">
        <v>1869</v>
      </c>
      <c r="G521" s="2" t="s">
        <v>114</v>
      </c>
      <c r="H521" s="2"/>
      <c r="I521" s="2"/>
      <c r="J521" s="5" t="s">
        <v>150</v>
      </c>
      <c r="K521" s="3">
        <v>37077</v>
      </c>
      <c r="L521" s="3">
        <v>36930</v>
      </c>
      <c r="M521" s="5">
        <v>60</v>
      </c>
      <c r="N521" s="3">
        <v>38756</v>
      </c>
      <c r="O521" s="1">
        <v>3</v>
      </c>
      <c r="P521" s="29">
        <f t="shared" si="46"/>
        <v>38664</v>
      </c>
      <c r="Q521" s="2" t="s">
        <v>2985</v>
      </c>
      <c r="R521" s="1">
        <v>60</v>
      </c>
      <c r="S521" s="2" t="s">
        <v>2547</v>
      </c>
      <c r="T521" s="29">
        <f t="shared" si="47"/>
        <v>40490</v>
      </c>
      <c r="U521" s="29">
        <f t="shared" si="48"/>
        <v>40582</v>
      </c>
      <c r="V521" s="1" t="s">
        <v>2548</v>
      </c>
      <c r="W521" s="5" t="s">
        <v>1589</v>
      </c>
      <c r="X521" s="2" t="s">
        <v>2547</v>
      </c>
      <c r="Y521" s="1" t="s">
        <v>2553</v>
      </c>
      <c r="Z521" s="4" t="s">
        <v>2547</v>
      </c>
      <c r="AA521" s="2" t="s">
        <v>2550</v>
      </c>
      <c r="AB521" s="2" t="s">
        <v>1156</v>
      </c>
      <c r="AC521" s="2" t="s">
        <v>560</v>
      </c>
      <c r="AD521" s="1" t="s">
        <v>1498</v>
      </c>
      <c r="AE521" s="2" t="s">
        <v>717</v>
      </c>
      <c r="AF521" s="2" t="s">
        <v>2985</v>
      </c>
      <c r="AG521" s="1" t="s">
        <v>1780</v>
      </c>
      <c r="AH521" s="2" t="s">
        <v>2547</v>
      </c>
      <c r="AI521" s="2" t="s">
        <v>2547</v>
      </c>
      <c r="AJ521" s="2"/>
      <c r="AK521" s="2"/>
      <c r="AL521" s="2"/>
      <c r="AM521" s="2"/>
    </row>
    <row r="522" spans="1:39" s="43" customFormat="1" ht="12.75" outlineLevel="1">
      <c r="A522" s="14" t="s">
        <v>898</v>
      </c>
      <c r="B522" s="27" t="s">
        <v>2359</v>
      </c>
      <c r="C522" s="2" t="s">
        <v>1750</v>
      </c>
      <c r="D522" s="2">
        <f>COUNTIF(C:C,C522)</f>
        <v>1</v>
      </c>
      <c r="E522" s="30">
        <v>20322</v>
      </c>
      <c r="F522" s="5" t="s">
        <v>337</v>
      </c>
      <c r="G522" s="2" t="s">
        <v>110</v>
      </c>
      <c r="H522" s="28"/>
      <c r="I522" s="2"/>
      <c r="J522" s="2" t="s">
        <v>2546</v>
      </c>
      <c r="K522" s="3">
        <v>37389</v>
      </c>
      <c r="L522" s="3">
        <v>37372</v>
      </c>
      <c r="M522" s="5">
        <v>60</v>
      </c>
      <c r="N522" s="3">
        <v>39198</v>
      </c>
      <c r="O522" s="1">
        <v>3</v>
      </c>
      <c r="P522" s="29">
        <f t="shared" si="46"/>
        <v>39108</v>
      </c>
      <c r="Q522" s="2" t="s">
        <v>2985</v>
      </c>
      <c r="R522" s="1">
        <v>12</v>
      </c>
      <c r="S522" s="2" t="s">
        <v>2547</v>
      </c>
      <c r="T522" s="29">
        <f t="shared" si="47"/>
        <v>39473</v>
      </c>
      <c r="U522" s="29">
        <f t="shared" si="48"/>
        <v>39564</v>
      </c>
      <c r="V522" s="1" t="s">
        <v>2548</v>
      </c>
      <c r="W522" s="5" t="s">
        <v>1589</v>
      </c>
      <c r="X522" s="2" t="s">
        <v>2547</v>
      </c>
      <c r="Y522" s="1" t="s">
        <v>2549</v>
      </c>
      <c r="Z522" s="4">
        <v>417.39</v>
      </c>
      <c r="AA522" s="2" t="s">
        <v>2550</v>
      </c>
      <c r="AB522" s="2" t="s">
        <v>299</v>
      </c>
      <c r="AC522" s="2" t="s">
        <v>560</v>
      </c>
      <c r="AD522" s="5" t="s">
        <v>1498</v>
      </c>
      <c r="AE522" s="2" t="s">
        <v>717</v>
      </c>
      <c r="AF522" s="2" t="s">
        <v>2985</v>
      </c>
      <c r="AG522" s="1" t="s">
        <v>1945</v>
      </c>
      <c r="AH522" s="2" t="s">
        <v>1488</v>
      </c>
      <c r="AI522" s="2" t="s">
        <v>2547</v>
      </c>
      <c r="AJ522" s="2"/>
      <c r="AK522" s="2"/>
      <c r="AL522" s="2"/>
      <c r="AM522" s="2"/>
    </row>
    <row r="523" spans="1:39" s="43" customFormat="1" ht="12.75" outlineLevel="1">
      <c r="A523" s="14" t="s">
        <v>898</v>
      </c>
      <c r="B523" s="27" t="s">
        <v>2360</v>
      </c>
      <c r="C523" s="2" t="s">
        <v>278</v>
      </c>
      <c r="D523" s="2">
        <f>COUNTIF(C:C,C523)</f>
        <v>1</v>
      </c>
      <c r="E523" s="30">
        <v>150</v>
      </c>
      <c r="F523" s="5" t="s">
        <v>814</v>
      </c>
      <c r="G523" s="2" t="s">
        <v>110</v>
      </c>
      <c r="H523" s="28"/>
      <c r="I523" s="2"/>
      <c r="J523" s="2" t="s">
        <v>2546</v>
      </c>
      <c r="K523" s="3">
        <v>39878</v>
      </c>
      <c r="L523" s="3">
        <v>39878</v>
      </c>
      <c r="M523" s="5">
        <v>60</v>
      </c>
      <c r="N523" s="3">
        <v>41704</v>
      </c>
      <c r="O523" s="1">
        <v>3</v>
      </c>
      <c r="P523" s="29">
        <f t="shared" si="46"/>
        <v>41614</v>
      </c>
      <c r="Q523" s="2" t="s">
        <v>2985</v>
      </c>
      <c r="R523" s="1">
        <v>12</v>
      </c>
      <c r="S523" s="2" t="s">
        <v>2547</v>
      </c>
      <c r="T523" s="29">
        <f t="shared" si="47"/>
        <v>41979</v>
      </c>
      <c r="U523" s="29">
        <f t="shared" si="48"/>
        <v>42069</v>
      </c>
      <c r="V523" s="1" t="s">
        <v>2548</v>
      </c>
      <c r="W523" s="5" t="s">
        <v>1589</v>
      </c>
      <c r="X523" s="2" t="s">
        <v>2547</v>
      </c>
      <c r="Y523" s="1" t="s">
        <v>2553</v>
      </c>
      <c r="Z523" s="4">
        <v>1044.88</v>
      </c>
      <c r="AA523" s="2" t="s">
        <v>2550</v>
      </c>
      <c r="AB523" s="2" t="s">
        <v>3423</v>
      </c>
      <c r="AC523" s="2" t="s">
        <v>560</v>
      </c>
      <c r="AD523" s="1" t="s">
        <v>1498</v>
      </c>
      <c r="AE523" s="2" t="s">
        <v>717</v>
      </c>
      <c r="AF523" s="2" t="s">
        <v>2985</v>
      </c>
      <c r="AG523" s="1" t="s">
        <v>357</v>
      </c>
      <c r="AH523" s="2" t="s">
        <v>1488</v>
      </c>
      <c r="AI523" s="2" t="s">
        <v>2547</v>
      </c>
      <c r="AJ523" s="2"/>
      <c r="AK523" s="2"/>
      <c r="AL523" s="2"/>
      <c r="AM523" s="2"/>
    </row>
    <row r="524" spans="1:39" s="43" customFormat="1" ht="12.75" outlineLevel="1">
      <c r="A524" s="14" t="s">
        <v>898</v>
      </c>
      <c r="B524" s="27" t="s">
        <v>2361</v>
      </c>
      <c r="C524" s="2" t="s">
        <v>279</v>
      </c>
      <c r="D524" s="2">
        <f>COUNTIF(C:C,C524)</f>
        <v>1</v>
      </c>
      <c r="E524" s="30">
        <v>151</v>
      </c>
      <c r="F524" s="5" t="s">
        <v>1869</v>
      </c>
      <c r="G524" s="2" t="s">
        <v>114</v>
      </c>
      <c r="H524" s="28"/>
      <c r="I524" s="2"/>
      <c r="J524" s="2" t="s">
        <v>2546</v>
      </c>
      <c r="K524" s="3">
        <v>37085</v>
      </c>
      <c r="L524" s="3">
        <v>37085</v>
      </c>
      <c r="M524" s="5">
        <v>60</v>
      </c>
      <c r="N524" s="3">
        <v>38911</v>
      </c>
      <c r="O524" s="1">
        <v>3</v>
      </c>
      <c r="P524" s="29">
        <f t="shared" si="46"/>
        <v>38820</v>
      </c>
      <c r="Q524" s="2" t="s">
        <v>2985</v>
      </c>
      <c r="R524" s="1">
        <v>12</v>
      </c>
      <c r="S524" s="2" t="s">
        <v>2547</v>
      </c>
      <c r="T524" s="29">
        <f t="shared" si="47"/>
        <v>39185</v>
      </c>
      <c r="U524" s="29">
        <f t="shared" si="48"/>
        <v>39276</v>
      </c>
      <c r="V524" s="1" t="s">
        <v>2548</v>
      </c>
      <c r="W524" s="5" t="s">
        <v>1589</v>
      </c>
      <c r="X524" s="2" t="s">
        <v>2547</v>
      </c>
      <c r="Y524" s="1" t="s">
        <v>2553</v>
      </c>
      <c r="Z524" s="4">
        <v>180.47</v>
      </c>
      <c r="AA524" s="2" t="s">
        <v>2550</v>
      </c>
      <c r="AB524" s="2" t="s">
        <v>1008</v>
      </c>
      <c r="AC524" s="2" t="s">
        <v>560</v>
      </c>
      <c r="AD524" s="1" t="s">
        <v>1498</v>
      </c>
      <c r="AE524" s="2" t="s">
        <v>717</v>
      </c>
      <c r="AF524" s="2" t="s">
        <v>2985</v>
      </c>
      <c r="AG524" s="1" t="s">
        <v>360</v>
      </c>
      <c r="AH524" s="2" t="s">
        <v>1488</v>
      </c>
      <c r="AI524" s="2" t="s">
        <v>2547</v>
      </c>
      <c r="AJ524" s="2"/>
      <c r="AK524" s="2"/>
      <c r="AL524" s="2"/>
      <c r="AM524" s="2"/>
    </row>
    <row r="525" spans="1:39" s="43" customFormat="1" ht="12.75" outlineLevel="1">
      <c r="A525" s="14" t="s">
        <v>898</v>
      </c>
      <c r="B525" s="27" t="s">
        <v>2362</v>
      </c>
      <c r="C525" s="2" t="s">
        <v>381</v>
      </c>
      <c r="D525" s="2">
        <f>COUNTIF(C:C,C525)</f>
        <v>1</v>
      </c>
      <c r="E525" s="30">
        <v>140</v>
      </c>
      <c r="F525" s="5" t="s">
        <v>1883</v>
      </c>
      <c r="G525" s="2" t="s">
        <v>110</v>
      </c>
      <c r="H525" s="28"/>
      <c r="I525" s="2"/>
      <c r="J525" s="2" t="s">
        <v>2546</v>
      </c>
      <c r="K525" s="3">
        <v>37088</v>
      </c>
      <c r="L525" s="3">
        <v>37088</v>
      </c>
      <c r="M525" s="5">
        <v>48</v>
      </c>
      <c r="N525" s="3">
        <v>38914</v>
      </c>
      <c r="O525" s="1">
        <v>3</v>
      </c>
      <c r="P525" s="29">
        <f t="shared" si="46"/>
        <v>38823</v>
      </c>
      <c r="Q525" s="2" t="s">
        <v>2985</v>
      </c>
      <c r="R525" s="1">
        <v>12</v>
      </c>
      <c r="S525" s="2" t="s">
        <v>2547</v>
      </c>
      <c r="T525" s="29">
        <f t="shared" si="47"/>
        <v>39188</v>
      </c>
      <c r="U525" s="29">
        <f t="shared" si="48"/>
        <v>39279</v>
      </c>
      <c r="V525" s="1" t="s">
        <v>2548</v>
      </c>
      <c r="W525" s="5" t="s">
        <v>1589</v>
      </c>
      <c r="X525" s="2" t="s">
        <v>2547</v>
      </c>
      <c r="Y525" s="1" t="s">
        <v>2553</v>
      </c>
      <c r="Z525" s="4">
        <v>6928.84</v>
      </c>
      <c r="AA525" s="2" t="s">
        <v>2550</v>
      </c>
      <c r="AB525" s="2" t="s">
        <v>1008</v>
      </c>
      <c r="AC525" s="2" t="s">
        <v>560</v>
      </c>
      <c r="AD525" s="1" t="s">
        <v>1498</v>
      </c>
      <c r="AE525" s="2" t="s">
        <v>717</v>
      </c>
      <c r="AF525" s="2" t="s">
        <v>2985</v>
      </c>
      <c r="AG525" s="1" t="s">
        <v>357</v>
      </c>
      <c r="AH525" s="2" t="s">
        <v>1488</v>
      </c>
      <c r="AI525" s="2" t="s">
        <v>2547</v>
      </c>
      <c r="AJ525" s="2"/>
      <c r="AK525" s="2"/>
      <c r="AL525" s="2"/>
      <c r="AM525" s="2"/>
    </row>
    <row r="526" spans="1:39" s="43" customFormat="1" ht="12.75" outlineLevel="1">
      <c r="A526" s="5" t="s">
        <v>898</v>
      </c>
      <c r="B526" s="27" t="s">
        <v>2363</v>
      </c>
      <c r="C526" s="2" t="s">
        <v>607</v>
      </c>
      <c r="D526" s="2">
        <f>COUNTIF(C:C,C526)</f>
        <v>1</v>
      </c>
      <c r="E526" s="30" t="s">
        <v>3675</v>
      </c>
      <c r="F526" s="5" t="s">
        <v>3819</v>
      </c>
      <c r="G526" s="2" t="s">
        <v>110</v>
      </c>
      <c r="H526" s="28"/>
      <c r="I526" s="2"/>
      <c r="J526" s="5" t="s">
        <v>2552</v>
      </c>
      <c r="K526" s="3">
        <v>38800</v>
      </c>
      <c r="L526" s="3">
        <v>38800</v>
      </c>
      <c r="M526" s="28" t="s">
        <v>2547</v>
      </c>
      <c r="N526" s="2" t="s">
        <v>2547</v>
      </c>
      <c r="O526" s="2" t="s">
        <v>2547</v>
      </c>
      <c r="P526" s="29" t="str">
        <f t="shared" si="46"/>
        <v>?</v>
      </c>
      <c r="Q526" s="2" t="s">
        <v>2547</v>
      </c>
      <c r="R526" s="2" t="s">
        <v>2547</v>
      </c>
      <c r="S526" s="2" t="s">
        <v>2547</v>
      </c>
      <c r="T526" s="29" t="str">
        <f t="shared" si="47"/>
        <v>?</v>
      </c>
      <c r="U526" s="29" t="str">
        <f t="shared" si="48"/>
        <v>?</v>
      </c>
      <c r="V526" s="1" t="s">
        <v>2548</v>
      </c>
      <c r="W526" s="5" t="s">
        <v>1589</v>
      </c>
      <c r="X526" s="2" t="s">
        <v>1871</v>
      </c>
      <c r="Y526" s="1" t="s">
        <v>1392</v>
      </c>
      <c r="Z526" s="4">
        <v>2605</v>
      </c>
      <c r="AA526" s="2" t="s">
        <v>2550</v>
      </c>
      <c r="AB526" s="2" t="s">
        <v>3820</v>
      </c>
      <c r="AC526" s="2" t="s">
        <v>3001</v>
      </c>
      <c r="AD526" s="1" t="s">
        <v>1498</v>
      </c>
      <c r="AE526" s="2" t="s">
        <v>717</v>
      </c>
      <c r="AF526" s="2" t="s">
        <v>2985</v>
      </c>
      <c r="AG526" s="1" t="s">
        <v>1393</v>
      </c>
      <c r="AH526" s="2" t="s">
        <v>2547</v>
      </c>
      <c r="AI526" s="2" t="s">
        <v>2547</v>
      </c>
      <c r="AJ526" s="2"/>
      <c r="AK526" s="2"/>
      <c r="AL526" s="2"/>
      <c r="AM526" s="2"/>
    </row>
    <row r="527" spans="1:39" s="43" customFormat="1" ht="12.75" outlineLevel="1">
      <c r="A527" s="5" t="s">
        <v>898</v>
      </c>
      <c r="B527" s="27" t="s">
        <v>2364</v>
      </c>
      <c r="C527" s="2" t="s">
        <v>3699</v>
      </c>
      <c r="D527" s="2">
        <f>COUNTIF(C:C,C527)</f>
        <v>1</v>
      </c>
      <c r="E527" s="30">
        <v>149</v>
      </c>
      <c r="F527" s="5" t="s">
        <v>673</v>
      </c>
      <c r="G527" s="2" t="s">
        <v>114</v>
      </c>
      <c r="H527" s="2"/>
      <c r="I527" s="2"/>
      <c r="J527" s="5" t="s">
        <v>150</v>
      </c>
      <c r="K527" s="3">
        <v>37118</v>
      </c>
      <c r="L527" s="3">
        <v>36824</v>
      </c>
      <c r="M527" s="5">
        <v>60</v>
      </c>
      <c r="N527" s="3">
        <v>38650</v>
      </c>
      <c r="O527" s="1">
        <v>3</v>
      </c>
      <c r="P527" s="29">
        <f t="shared" si="46"/>
        <v>38558</v>
      </c>
      <c r="Q527" s="2" t="s">
        <v>2985</v>
      </c>
      <c r="R527" s="1">
        <v>60</v>
      </c>
      <c r="S527" s="2" t="s">
        <v>2547</v>
      </c>
      <c r="T527" s="29">
        <f t="shared" si="47"/>
        <v>40384</v>
      </c>
      <c r="U527" s="29">
        <f t="shared" si="48"/>
        <v>40476</v>
      </c>
      <c r="V527" s="1" t="s">
        <v>2548</v>
      </c>
      <c r="W527" s="5" t="s">
        <v>1589</v>
      </c>
      <c r="X527" s="2" t="s">
        <v>2547</v>
      </c>
      <c r="Y527" s="1" t="s">
        <v>2553</v>
      </c>
      <c r="Z527" s="4" t="s">
        <v>2547</v>
      </c>
      <c r="AA527" s="2" t="s">
        <v>2550</v>
      </c>
      <c r="AB527" s="2" t="s">
        <v>1156</v>
      </c>
      <c r="AC527" s="2" t="s">
        <v>560</v>
      </c>
      <c r="AD527" s="5" t="s">
        <v>1345</v>
      </c>
      <c r="AE527" s="2" t="s">
        <v>717</v>
      </c>
      <c r="AF527" s="2" t="s">
        <v>2985</v>
      </c>
      <c r="AG527" s="1" t="s">
        <v>1780</v>
      </c>
      <c r="AH527" s="2" t="s">
        <v>2547</v>
      </c>
      <c r="AI527" s="2" t="s">
        <v>2547</v>
      </c>
      <c r="AJ527" s="2"/>
      <c r="AK527" s="2"/>
      <c r="AL527" s="2"/>
      <c r="AM527" s="2"/>
    </row>
    <row r="528" spans="1:39" s="43" customFormat="1" ht="12.75" outlineLevel="1">
      <c r="A528" s="14" t="s">
        <v>898</v>
      </c>
      <c r="B528" s="27" t="s">
        <v>2365</v>
      </c>
      <c r="C528" s="2" t="s">
        <v>275</v>
      </c>
      <c r="D528" s="2">
        <f>COUNTIF(C:C,C528)</f>
        <v>1</v>
      </c>
      <c r="E528" s="30">
        <v>148</v>
      </c>
      <c r="F528" s="5" t="s">
        <v>812</v>
      </c>
      <c r="G528" s="2" t="s">
        <v>110</v>
      </c>
      <c r="H528" s="28"/>
      <c r="I528" s="2"/>
      <c r="J528" s="2" t="s">
        <v>2546</v>
      </c>
      <c r="K528" s="3">
        <v>37085</v>
      </c>
      <c r="L528" s="3">
        <v>37085</v>
      </c>
      <c r="M528" s="5">
        <v>60</v>
      </c>
      <c r="N528" s="3">
        <v>38911</v>
      </c>
      <c r="O528" s="1">
        <v>3</v>
      </c>
      <c r="P528" s="29">
        <f t="shared" si="46"/>
        <v>38820</v>
      </c>
      <c r="Q528" s="2" t="s">
        <v>2985</v>
      </c>
      <c r="R528" s="1">
        <v>12</v>
      </c>
      <c r="S528" s="2" t="s">
        <v>2547</v>
      </c>
      <c r="T528" s="29">
        <f t="shared" si="47"/>
        <v>39185</v>
      </c>
      <c r="U528" s="29">
        <f t="shared" si="48"/>
        <v>39276</v>
      </c>
      <c r="V528" s="1" t="s">
        <v>2548</v>
      </c>
      <c r="W528" s="5" t="s">
        <v>1589</v>
      </c>
      <c r="X528" s="2" t="s">
        <v>2547</v>
      </c>
      <c r="Y528" s="1" t="s">
        <v>2553</v>
      </c>
      <c r="Z528" s="4">
        <v>451.16</v>
      </c>
      <c r="AA528" s="2" t="s">
        <v>2550</v>
      </c>
      <c r="AB528" s="2" t="s">
        <v>1008</v>
      </c>
      <c r="AC528" s="2" t="s">
        <v>560</v>
      </c>
      <c r="AD528" s="5" t="s">
        <v>1345</v>
      </c>
      <c r="AE528" s="2" t="s">
        <v>717</v>
      </c>
      <c r="AF528" s="2" t="s">
        <v>2985</v>
      </c>
      <c r="AG528" s="1" t="s">
        <v>357</v>
      </c>
      <c r="AH528" s="2" t="s">
        <v>1488</v>
      </c>
      <c r="AI528" s="2" t="s">
        <v>2547</v>
      </c>
      <c r="AJ528" s="2"/>
      <c r="AK528" s="2"/>
      <c r="AL528" s="2"/>
      <c r="AM528" s="2"/>
    </row>
    <row r="529" spans="1:39" s="43" customFormat="1" ht="12.75" outlineLevel="1">
      <c r="A529" s="14" t="s">
        <v>898</v>
      </c>
      <c r="B529" s="27" t="s">
        <v>2366</v>
      </c>
      <c r="C529" s="2" t="s">
        <v>276</v>
      </c>
      <c r="D529" s="2">
        <f>COUNTIF(C:C,C529)</f>
        <v>1</v>
      </c>
      <c r="E529" s="30">
        <v>149</v>
      </c>
      <c r="F529" s="5" t="s">
        <v>673</v>
      </c>
      <c r="G529" s="2" t="s">
        <v>114</v>
      </c>
      <c r="H529" s="28"/>
      <c r="I529" s="2"/>
      <c r="J529" s="2" t="s">
        <v>2546</v>
      </c>
      <c r="K529" s="3">
        <v>37085</v>
      </c>
      <c r="L529" s="3">
        <v>37085</v>
      </c>
      <c r="M529" s="5">
        <v>60</v>
      </c>
      <c r="N529" s="3">
        <v>38911</v>
      </c>
      <c r="O529" s="1">
        <v>3</v>
      </c>
      <c r="P529" s="29">
        <f t="shared" si="46"/>
        <v>38820</v>
      </c>
      <c r="Q529" s="2" t="s">
        <v>2985</v>
      </c>
      <c r="R529" s="1">
        <v>12</v>
      </c>
      <c r="S529" s="2" t="s">
        <v>2547</v>
      </c>
      <c r="T529" s="29">
        <f t="shared" si="47"/>
        <v>39185</v>
      </c>
      <c r="U529" s="29">
        <f t="shared" si="48"/>
        <v>39276</v>
      </c>
      <c r="V529" s="1" t="s">
        <v>2548</v>
      </c>
      <c r="W529" s="5" t="s">
        <v>1589</v>
      </c>
      <c r="X529" s="2" t="s">
        <v>2547</v>
      </c>
      <c r="Y529" s="1" t="s">
        <v>2553</v>
      </c>
      <c r="Z529" s="4">
        <v>300.94</v>
      </c>
      <c r="AA529" s="2" t="s">
        <v>2550</v>
      </c>
      <c r="AB529" s="2" t="s">
        <v>1008</v>
      </c>
      <c r="AC529" s="2" t="s">
        <v>560</v>
      </c>
      <c r="AD529" s="5" t="s">
        <v>1345</v>
      </c>
      <c r="AE529" s="2" t="s">
        <v>717</v>
      </c>
      <c r="AF529" s="2" t="s">
        <v>2985</v>
      </c>
      <c r="AG529" s="1" t="s">
        <v>360</v>
      </c>
      <c r="AH529" s="2" t="s">
        <v>1488</v>
      </c>
      <c r="AI529" s="2" t="s">
        <v>2547</v>
      </c>
      <c r="AJ529" s="2"/>
      <c r="AK529" s="2"/>
      <c r="AL529" s="2"/>
      <c r="AM529" s="2"/>
    </row>
    <row r="530" spans="1:39" s="43" customFormat="1" ht="12.75" outlineLevel="1">
      <c r="A530" s="14" t="s">
        <v>898</v>
      </c>
      <c r="B530" s="27" t="s">
        <v>2367</v>
      </c>
      <c r="C530" s="2" t="s">
        <v>277</v>
      </c>
      <c r="D530" s="2">
        <f>COUNTIF(C:C,C530)</f>
        <v>1</v>
      </c>
      <c r="E530" s="30">
        <v>99596</v>
      </c>
      <c r="F530" s="5" t="s">
        <v>813</v>
      </c>
      <c r="G530" s="2" t="s">
        <v>114</v>
      </c>
      <c r="H530" s="28"/>
      <c r="I530" s="2"/>
      <c r="J530" s="2" t="s">
        <v>2546</v>
      </c>
      <c r="K530" s="3">
        <v>37085</v>
      </c>
      <c r="L530" s="3">
        <v>37085</v>
      </c>
      <c r="M530" s="5">
        <v>60</v>
      </c>
      <c r="N530" s="3">
        <v>38911</v>
      </c>
      <c r="O530" s="1">
        <v>3</v>
      </c>
      <c r="P530" s="29">
        <f t="shared" si="46"/>
        <v>38820</v>
      </c>
      <c r="Q530" s="2" t="s">
        <v>2985</v>
      </c>
      <c r="R530" s="1">
        <v>12</v>
      </c>
      <c r="S530" s="2" t="s">
        <v>2547</v>
      </c>
      <c r="T530" s="29">
        <f t="shared" si="47"/>
        <v>39185</v>
      </c>
      <c r="U530" s="29">
        <f t="shared" si="48"/>
        <v>39276</v>
      </c>
      <c r="V530" s="1" t="s">
        <v>2548</v>
      </c>
      <c r="W530" s="5" t="s">
        <v>1589</v>
      </c>
      <c r="X530" s="2" t="s">
        <v>2547</v>
      </c>
      <c r="Y530" s="1" t="s">
        <v>2553</v>
      </c>
      <c r="Z530" s="4">
        <v>441.47</v>
      </c>
      <c r="AA530" s="2" t="s">
        <v>2550</v>
      </c>
      <c r="AB530" s="2" t="s">
        <v>1008</v>
      </c>
      <c r="AC530" s="2" t="s">
        <v>560</v>
      </c>
      <c r="AD530" s="5" t="s">
        <v>1345</v>
      </c>
      <c r="AE530" s="2" t="s">
        <v>717</v>
      </c>
      <c r="AF530" s="2" t="s">
        <v>2985</v>
      </c>
      <c r="AG530" s="1" t="s">
        <v>2551</v>
      </c>
      <c r="AH530" s="2" t="s">
        <v>1488</v>
      </c>
      <c r="AI530" s="2" t="s">
        <v>2547</v>
      </c>
      <c r="AJ530" s="2"/>
      <c r="AK530" s="2"/>
      <c r="AL530" s="2"/>
      <c r="AM530" s="2"/>
    </row>
    <row r="531" spans="1:39" s="43" customFormat="1" ht="12.75" outlineLevel="1">
      <c r="A531" s="2" t="s">
        <v>898</v>
      </c>
      <c r="B531" s="27" t="s">
        <v>2368</v>
      </c>
      <c r="C531" s="2" t="s">
        <v>539</v>
      </c>
      <c r="D531" s="2">
        <f>COUNTIF(C:C,C531)</f>
        <v>1</v>
      </c>
      <c r="E531" s="30">
        <v>40115</v>
      </c>
      <c r="F531" s="5" t="s">
        <v>2322</v>
      </c>
      <c r="G531" s="2" t="s">
        <v>114</v>
      </c>
      <c r="H531" s="28"/>
      <c r="I531" s="2"/>
      <c r="J531" s="2" t="s">
        <v>2321</v>
      </c>
      <c r="K531" s="3">
        <v>38749</v>
      </c>
      <c r="L531" s="3">
        <v>38708</v>
      </c>
      <c r="M531" s="5">
        <v>60</v>
      </c>
      <c r="N531" s="3">
        <v>40534</v>
      </c>
      <c r="O531" s="2">
        <v>3</v>
      </c>
      <c r="P531" s="29">
        <f t="shared" si="46"/>
        <v>40443</v>
      </c>
      <c r="Q531" s="2" t="s">
        <v>2985</v>
      </c>
      <c r="R531" s="1">
        <v>12</v>
      </c>
      <c r="S531" s="2" t="s">
        <v>2547</v>
      </c>
      <c r="T531" s="29">
        <f t="shared" si="47"/>
        <v>40808</v>
      </c>
      <c r="U531" s="29">
        <f t="shared" si="48"/>
        <v>40899</v>
      </c>
      <c r="V531" s="1" t="s">
        <v>2548</v>
      </c>
      <c r="W531" s="5" t="s">
        <v>1589</v>
      </c>
      <c r="X531" s="2" t="s">
        <v>2547</v>
      </c>
      <c r="Y531" s="1" t="s">
        <v>2537</v>
      </c>
      <c r="Z531" s="4">
        <v>660</v>
      </c>
      <c r="AA531" s="2" t="s">
        <v>2550</v>
      </c>
      <c r="AB531" s="2" t="s">
        <v>1034</v>
      </c>
      <c r="AC531" s="2" t="s">
        <v>560</v>
      </c>
      <c r="AD531" s="5" t="s">
        <v>1343</v>
      </c>
      <c r="AE531" s="2" t="s">
        <v>717</v>
      </c>
      <c r="AF531" s="2" t="s">
        <v>2985</v>
      </c>
      <c r="AG531" s="1" t="s">
        <v>1784</v>
      </c>
      <c r="AH531" s="2" t="s">
        <v>2547</v>
      </c>
      <c r="AI531" s="2" t="s">
        <v>2547</v>
      </c>
      <c r="AJ531" s="2"/>
      <c r="AK531" s="2"/>
      <c r="AL531" s="2"/>
      <c r="AM531" s="2"/>
    </row>
    <row r="532" spans="1:39" s="43" customFormat="1" ht="12.75" outlineLevel="1">
      <c r="A532" s="14" t="s">
        <v>898</v>
      </c>
      <c r="B532" s="27" t="s">
        <v>2547</v>
      </c>
      <c r="C532" s="2" t="s">
        <v>798</v>
      </c>
      <c r="D532" s="2">
        <f>COUNTIF(C:C,C532)</f>
        <v>1</v>
      </c>
      <c r="E532" s="21">
        <v>40116</v>
      </c>
      <c r="F532" s="14" t="s">
        <v>1358</v>
      </c>
      <c r="G532" s="2" t="s">
        <v>114</v>
      </c>
      <c r="H532" s="28"/>
      <c r="I532" s="2"/>
      <c r="J532" s="14" t="s">
        <v>1797</v>
      </c>
      <c r="K532" s="31">
        <v>39027</v>
      </c>
      <c r="L532" s="31">
        <v>39083</v>
      </c>
      <c r="M532" s="5">
        <v>60</v>
      </c>
      <c r="N532" s="31">
        <v>40909</v>
      </c>
      <c r="O532" s="14">
        <v>3</v>
      </c>
      <c r="P532" s="29">
        <f t="shared" si="46"/>
        <v>40817</v>
      </c>
      <c r="Q532" s="2" t="s">
        <v>2985</v>
      </c>
      <c r="R532" s="14">
        <v>12</v>
      </c>
      <c r="S532" s="14" t="s">
        <v>2547</v>
      </c>
      <c r="T532" s="29">
        <f t="shared" si="47"/>
        <v>41183</v>
      </c>
      <c r="U532" s="29">
        <f t="shared" si="48"/>
        <v>41275</v>
      </c>
      <c r="V532" s="1" t="s">
        <v>2548</v>
      </c>
      <c r="W532" s="5" t="s">
        <v>1589</v>
      </c>
      <c r="X532" s="14" t="s">
        <v>2547</v>
      </c>
      <c r="Y532" s="14" t="s">
        <v>1384</v>
      </c>
      <c r="Z532" s="18">
        <v>1368</v>
      </c>
      <c r="AA532" s="14" t="s">
        <v>2550</v>
      </c>
      <c r="AB532" s="14" t="s">
        <v>1335</v>
      </c>
      <c r="AC532" s="2" t="s">
        <v>560</v>
      </c>
      <c r="AD532" s="5" t="s">
        <v>1343</v>
      </c>
      <c r="AE532" s="2" t="s">
        <v>717</v>
      </c>
      <c r="AF532" s="2" t="s">
        <v>2985</v>
      </c>
      <c r="AG532" s="14" t="s">
        <v>2551</v>
      </c>
      <c r="AH532" s="14" t="s">
        <v>1488</v>
      </c>
      <c r="AI532" s="14" t="s">
        <v>2547</v>
      </c>
      <c r="AJ532" s="14"/>
      <c r="AK532" s="14"/>
      <c r="AL532" s="14"/>
      <c r="AM532" s="14"/>
    </row>
    <row r="533" spans="1:39" s="43" customFormat="1" ht="12.75" outlineLevel="1">
      <c r="A533" s="14" t="s">
        <v>898</v>
      </c>
      <c r="B533" s="27" t="s">
        <v>2547</v>
      </c>
      <c r="C533" s="2" t="s">
        <v>799</v>
      </c>
      <c r="D533" s="2">
        <f>COUNTIF(C:C,C533)</f>
        <v>1</v>
      </c>
      <c r="E533" s="21">
        <v>61003</v>
      </c>
      <c r="F533" s="14" t="s">
        <v>1598</v>
      </c>
      <c r="G533" s="2" t="s">
        <v>114</v>
      </c>
      <c r="H533" s="28"/>
      <c r="I533" s="2"/>
      <c r="J533" s="14" t="s">
        <v>1797</v>
      </c>
      <c r="K533" s="31">
        <v>39122</v>
      </c>
      <c r="L533" s="31">
        <v>39083</v>
      </c>
      <c r="M533" s="5">
        <v>60</v>
      </c>
      <c r="N533" s="31">
        <v>40909</v>
      </c>
      <c r="O533" s="14">
        <v>3</v>
      </c>
      <c r="P533" s="29">
        <f t="shared" si="46"/>
        <v>40817</v>
      </c>
      <c r="Q533" s="2" t="s">
        <v>2985</v>
      </c>
      <c r="R533" s="14">
        <v>12</v>
      </c>
      <c r="S533" s="14" t="s">
        <v>2547</v>
      </c>
      <c r="T533" s="29">
        <f t="shared" si="47"/>
        <v>41183</v>
      </c>
      <c r="U533" s="29">
        <f t="shared" si="48"/>
        <v>41275</v>
      </c>
      <c r="V533" s="1" t="s">
        <v>2548</v>
      </c>
      <c r="W533" s="5" t="s">
        <v>1589</v>
      </c>
      <c r="X533" s="14" t="s">
        <v>2547</v>
      </c>
      <c r="Y533" s="14" t="s">
        <v>1384</v>
      </c>
      <c r="Z533" s="18">
        <v>529.23</v>
      </c>
      <c r="AA533" s="14" t="s">
        <v>2550</v>
      </c>
      <c r="AB533" s="14" t="s">
        <v>1335</v>
      </c>
      <c r="AC533" s="2" t="s">
        <v>560</v>
      </c>
      <c r="AD533" s="5" t="s">
        <v>1343</v>
      </c>
      <c r="AE533" s="2" t="s">
        <v>717</v>
      </c>
      <c r="AF533" s="2" t="s">
        <v>2985</v>
      </c>
      <c r="AG533" s="14" t="s">
        <v>1599</v>
      </c>
      <c r="AH533" s="14" t="s">
        <v>1488</v>
      </c>
      <c r="AI533" s="14" t="s">
        <v>2547</v>
      </c>
      <c r="AJ533" s="14"/>
      <c r="AK533" s="14"/>
      <c r="AL533" s="14"/>
      <c r="AM533" s="14"/>
    </row>
    <row r="534" spans="1:39" s="43" customFormat="1" ht="12.75" outlineLevel="1">
      <c r="A534" s="14" t="s">
        <v>898</v>
      </c>
      <c r="B534" s="27" t="s">
        <v>2547</v>
      </c>
      <c r="C534" s="2" t="s">
        <v>800</v>
      </c>
      <c r="D534" s="2">
        <f>COUNTIF(C:C,C534)</f>
        <v>1</v>
      </c>
      <c r="E534" s="21">
        <v>40117</v>
      </c>
      <c r="F534" s="14" t="s">
        <v>1092</v>
      </c>
      <c r="G534" s="2" t="s">
        <v>110</v>
      </c>
      <c r="H534" s="2"/>
      <c r="I534" s="2"/>
      <c r="J534" s="14" t="s">
        <v>1797</v>
      </c>
      <c r="K534" s="31">
        <v>39122</v>
      </c>
      <c r="L534" s="31">
        <v>39083</v>
      </c>
      <c r="M534" s="5">
        <v>60</v>
      </c>
      <c r="N534" s="31">
        <v>40909</v>
      </c>
      <c r="O534" s="14">
        <v>3</v>
      </c>
      <c r="P534" s="29">
        <f t="shared" si="46"/>
        <v>40817</v>
      </c>
      <c r="Q534" s="2" t="s">
        <v>2985</v>
      </c>
      <c r="R534" s="14">
        <v>12</v>
      </c>
      <c r="S534" s="14" t="s">
        <v>2547</v>
      </c>
      <c r="T534" s="29">
        <f t="shared" si="47"/>
        <v>41183</v>
      </c>
      <c r="U534" s="29">
        <f t="shared" si="48"/>
        <v>41275</v>
      </c>
      <c r="V534" s="1" t="s">
        <v>2548</v>
      </c>
      <c r="W534" s="5" t="s">
        <v>1589</v>
      </c>
      <c r="X534" s="14" t="s">
        <v>2547</v>
      </c>
      <c r="Y534" s="14" t="s">
        <v>1384</v>
      </c>
      <c r="Z534" s="18">
        <v>2309.19</v>
      </c>
      <c r="AA534" s="14" t="s">
        <v>2550</v>
      </c>
      <c r="AB534" s="14" t="s">
        <v>1335</v>
      </c>
      <c r="AC534" s="2" t="s">
        <v>560</v>
      </c>
      <c r="AD534" s="5" t="s">
        <v>1343</v>
      </c>
      <c r="AE534" s="2" t="s">
        <v>717</v>
      </c>
      <c r="AF534" s="2" t="s">
        <v>2985</v>
      </c>
      <c r="AG534" s="14" t="s">
        <v>1093</v>
      </c>
      <c r="AH534" s="14" t="s">
        <v>1488</v>
      </c>
      <c r="AI534" s="14" t="s">
        <v>2547</v>
      </c>
      <c r="AJ534" s="14"/>
      <c r="AK534" s="14"/>
      <c r="AL534" s="14"/>
      <c r="AM534" s="14"/>
    </row>
    <row r="535" spans="1:39" s="43" customFormat="1" ht="12.75" outlineLevel="1">
      <c r="A535" s="14" t="s">
        <v>898</v>
      </c>
      <c r="B535" s="27" t="s">
        <v>2547</v>
      </c>
      <c r="C535" s="2" t="s">
        <v>801</v>
      </c>
      <c r="D535" s="2">
        <f>COUNTIF(C:C,C535)</f>
        <v>1</v>
      </c>
      <c r="E535" s="21">
        <v>159</v>
      </c>
      <c r="F535" s="14" t="s">
        <v>2709</v>
      </c>
      <c r="G535" s="2" t="s">
        <v>114</v>
      </c>
      <c r="H535" s="2"/>
      <c r="I535" s="2"/>
      <c r="J535" s="14" t="s">
        <v>1797</v>
      </c>
      <c r="K535" s="31">
        <v>39122</v>
      </c>
      <c r="L535" s="31">
        <v>39083</v>
      </c>
      <c r="M535" s="5">
        <v>60</v>
      </c>
      <c r="N535" s="31">
        <v>40909</v>
      </c>
      <c r="O535" s="14">
        <v>3</v>
      </c>
      <c r="P535" s="29">
        <f t="shared" si="46"/>
        <v>40817</v>
      </c>
      <c r="Q535" s="2" t="s">
        <v>2985</v>
      </c>
      <c r="R535" s="14">
        <v>12</v>
      </c>
      <c r="S535" s="14" t="s">
        <v>2547</v>
      </c>
      <c r="T535" s="29">
        <f t="shared" si="47"/>
        <v>41183</v>
      </c>
      <c r="U535" s="29">
        <f t="shared" si="48"/>
        <v>41275</v>
      </c>
      <c r="V535" s="1" t="s">
        <v>2548</v>
      </c>
      <c r="W535" s="5" t="s">
        <v>1589</v>
      </c>
      <c r="X535" s="14" t="s">
        <v>2547</v>
      </c>
      <c r="Y535" s="14" t="s">
        <v>1384</v>
      </c>
      <c r="Z535" s="18">
        <v>559.25</v>
      </c>
      <c r="AA535" s="14" t="s">
        <v>2550</v>
      </c>
      <c r="AB535" s="14" t="s">
        <v>1335</v>
      </c>
      <c r="AC535" s="2" t="s">
        <v>560</v>
      </c>
      <c r="AD535" s="5" t="s">
        <v>1343</v>
      </c>
      <c r="AE535" s="2" t="s">
        <v>717</v>
      </c>
      <c r="AF535" s="2" t="s">
        <v>2985</v>
      </c>
      <c r="AG535" s="1" t="s">
        <v>1784</v>
      </c>
      <c r="AH535" s="14" t="s">
        <v>1488</v>
      </c>
      <c r="AI535" s="14" t="s">
        <v>2547</v>
      </c>
      <c r="AJ535" s="14"/>
      <c r="AK535" s="14"/>
      <c r="AL535" s="14"/>
      <c r="AM535" s="14"/>
    </row>
    <row r="536" spans="1:39" s="43" customFormat="1" ht="12.75" outlineLevel="1">
      <c r="A536" s="14" t="s">
        <v>898</v>
      </c>
      <c r="B536" s="27" t="s">
        <v>2547</v>
      </c>
      <c r="C536" s="2" t="s">
        <v>802</v>
      </c>
      <c r="D536" s="2">
        <f>COUNTIF(C:C,C536)</f>
        <v>1</v>
      </c>
      <c r="E536" s="21">
        <v>40271</v>
      </c>
      <c r="F536" s="14" t="s">
        <v>2710</v>
      </c>
      <c r="G536" s="2" t="s">
        <v>110</v>
      </c>
      <c r="H536" s="2"/>
      <c r="I536" s="2"/>
      <c r="J536" s="14" t="s">
        <v>1797</v>
      </c>
      <c r="K536" s="31">
        <v>39122</v>
      </c>
      <c r="L536" s="31">
        <v>39083</v>
      </c>
      <c r="M536" s="5">
        <v>60</v>
      </c>
      <c r="N536" s="31">
        <v>40909</v>
      </c>
      <c r="O536" s="14">
        <v>3</v>
      </c>
      <c r="P536" s="29">
        <f t="shared" si="46"/>
        <v>40817</v>
      </c>
      <c r="Q536" s="2" t="s">
        <v>2985</v>
      </c>
      <c r="R536" s="14">
        <v>12</v>
      </c>
      <c r="S536" s="14" t="s">
        <v>2547</v>
      </c>
      <c r="T536" s="29">
        <f t="shared" si="47"/>
        <v>41183</v>
      </c>
      <c r="U536" s="29">
        <f t="shared" si="48"/>
        <v>41275</v>
      </c>
      <c r="V536" s="1" t="s">
        <v>2548</v>
      </c>
      <c r="W536" s="5" t="s">
        <v>1589</v>
      </c>
      <c r="X536" s="14" t="s">
        <v>2547</v>
      </c>
      <c r="Y536" s="14" t="s">
        <v>1384</v>
      </c>
      <c r="Z536" s="18">
        <v>1250</v>
      </c>
      <c r="AA536" s="14" t="s">
        <v>2550</v>
      </c>
      <c r="AB536" s="14" t="s">
        <v>1335</v>
      </c>
      <c r="AC536" s="2" t="s">
        <v>560</v>
      </c>
      <c r="AD536" s="5" t="s">
        <v>1343</v>
      </c>
      <c r="AE536" s="2" t="s">
        <v>717</v>
      </c>
      <c r="AF536" s="2" t="s">
        <v>2985</v>
      </c>
      <c r="AG536" s="14" t="s">
        <v>1375</v>
      </c>
      <c r="AH536" s="14" t="s">
        <v>1488</v>
      </c>
      <c r="AI536" s="14" t="s">
        <v>2547</v>
      </c>
      <c r="AJ536" s="14"/>
      <c r="AK536" s="14"/>
      <c r="AL536" s="14"/>
      <c r="AM536" s="14"/>
    </row>
    <row r="537" spans="1:39" s="43" customFormat="1" ht="12.75" outlineLevel="1">
      <c r="A537" s="14" t="s">
        <v>898</v>
      </c>
      <c r="B537" s="27" t="s">
        <v>2547</v>
      </c>
      <c r="C537" s="2" t="s">
        <v>803</v>
      </c>
      <c r="D537" s="2">
        <f>COUNTIF(C:C,C537)</f>
        <v>1</v>
      </c>
      <c r="E537" s="21">
        <v>61004</v>
      </c>
      <c r="F537" s="14" t="s">
        <v>2711</v>
      </c>
      <c r="G537" s="2" t="s">
        <v>109</v>
      </c>
      <c r="H537" s="2"/>
      <c r="I537" s="2"/>
      <c r="J537" s="14" t="s">
        <v>1797</v>
      </c>
      <c r="K537" s="31">
        <v>39122</v>
      </c>
      <c r="L537" s="31">
        <v>39083</v>
      </c>
      <c r="M537" s="5">
        <v>60</v>
      </c>
      <c r="N537" s="31">
        <v>40909</v>
      </c>
      <c r="O537" s="14">
        <v>3</v>
      </c>
      <c r="P537" s="29">
        <f t="shared" si="46"/>
        <v>40817</v>
      </c>
      <c r="Q537" s="2" t="s">
        <v>2985</v>
      </c>
      <c r="R537" s="14">
        <v>12</v>
      </c>
      <c r="S537" s="14" t="s">
        <v>2547</v>
      </c>
      <c r="T537" s="29">
        <f t="shared" si="47"/>
        <v>41183</v>
      </c>
      <c r="U537" s="29">
        <f t="shared" si="48"/>
        <v>41275</v>
      </c>
      <c r="V537" s="1" t="s">
        <v>2548</v>
      </c>
      <c r="W537" s="5" t="s">
        <v>1589</v>
      </c>
      <c r="X537" s="14" t="s">
        <v>2547</v>
      </c>
      <c r="Y537" s="14" t="s">
        <v>1384</v>
      </c>
      <c r="Z537" s="18">
        <v>315</v>
      </c>
      <c r="AA537" s="14" t="s">
        <v>2550</v>
      </c>
      <c r="AB537" s="14" t="s">
        <v>1335</v>
      </c>
      <c r="AC537" s="2" t="s">
        <v>560</v>
      </c>
      <c r="AD537" s="5" t="s">
        <v>1343</v>
      </c>
      <c r="AE537" s="2" t="s">
        <v>717</v>
      </c>
      <c r="AF537" s="2" t="s">
        <v>2985</v>
      </c>
      <c r="AG537" s="14" t="s">
        <v>2712</v>
      </c>
      <c r="AH537" s="14" t="s">
        <v>1488</v>
      </c>
      <c r="AI537" s="14" t="s">
        <v>2547</v>
      </c>
      <c r="AJ537" s="14"/>
      <c r="AK537" s="14"/>
      <c r="AL537" s="14"/>
      <c r="AM537" s="14"/>
    </row>
    <row r="538" spans="1:39" s="43" customFormat="1" ht="12.75" outlineLevel="1">
      <c r="A538" s="14" t="s">
        <v>898</v>
      </c>
      <c r="B538" s="27" t="s">
        <v>2547</v>
      </c>
      <c r="C538" s="2" t="s">
        <v>804</v>
      </c>
      <c r="D538" s="2">
        <f>COUNTIF(C:C,C538)</f>
        <v>1</v>
      </c>
      <c r="E538" s="21">
        <v>61005</v>
      </c>
      <c r="F538" s="14" t="s">
        <v>2713</v>
      </c>
      <c r="G538" s="2" t="s">
        <v>109</v>
      </c>
      <c r="H538" s="2"/>
      <c r="I538" s="2"/>
      <c r="J538" s="14" t="s">
        <v>1797</v>
      </c>
      <c r="K538" s="31">
        <v>39122</v>
      </c>
      <c r="L538" s="31">
        <v>39083</v>
      </c>
      <c r="M538" s="5">
        <v>60</v>
      </c>
      <c r="N538" s="31">
        <v>40909</v>
      </c>
      <c r="O538" s="14">
        <v>3</v>
      </c>
      <c r="P538" s="29">
        <f aca="true" t="shared" si="49" ref="P538:P545">IF(OR(N538="?",(O538="?")),"?",DATE(YEAR(N538),MONTH(N538)-(O538),DAY(N538)))</f>
        <v>40817</v>
      </c>
      <c r="Q538" s="2" t="s">
        <v>2985</v>
      </c>
      <c r="R538" s="14">
        <v>12</v>
      </c>
      <c r="S538" s="14" t="s">
        <v>2547</v>
      </c>
      <c r="T538" s="29">
        <f aca="true" t="shared" si="50" ref="T538:T545">IF(OR(O538="?",(U538="?")),"?",DATE(YEAR(U538),MONTH(U538)-(O538),DAY(U538)))</f>
        <v>41183</v>
      </c>
      <c r="U538" s="29">
        <f t="shared" si="48"/>
        <v>41275</v>
      </c>
      <c r="V538" s="1" t="s">
        <v>2548</v>
      </c>
      <c r="W538" s="5" t="s">
        <v>1589</v>
      </c>
      <c r="X538" s="14" t="s">
        <v>2547</v>
      </c>
      <c r="Y538" s="14" t="s">
        <v>1384</v>
      </c>
      <c r="Z538" s="18">
        <v>1336.14</v>
      </c>
      <c r="AA538" s="14" t="s">
        <v>2550</v>
      </c>
      <c r="AB538" s="14" t="s">
        <v>1335</v>
      </c>
      <c r="AC538" s="2" t="s">
        <v>560</v>
      </c>
      <c r="AD538" s="5" t="s">
        <v>1343</v>
      </c>
      <c r="AE538" s="2" t="s">
        <v>717</v>
      </c>
      <c r="AF538" s="2" t="s">
        <v>2985</v>
      </c>
      <c r="AG538" s="14" t="s">
        <v>1581</v>
      </c>
      <c r="AH538" s="14" t="s">
        <v>1488</v>
      </c>
      <c r="AI538" s="14" t="s">
        <v>2547</v>
      </c>
      <c r="AJ538" s="14"/>
      <c r="AK538" s="14"/>
      <c r="AL538" s="14"/>
      <c r="AM538" s="14"/>
    </row>
    <row r="539" spans="1:39" s="43" customFormat="1" ht="12.75" outlineLevel="1">
      <c r="A539" s="14" t="s">
        <v>898</v>
      </c>
      <c r="B539" s="27" t="s">
        <v>2369</v>
      </c>
      <c r="C539" s="2" t="s">
        <v>1970</v>
      </c>
      <c r="D539" s="2">
        <f>COUNTIF(C:C,C539)</f>
        <v>1</v>
      </c>
      <c r="E539" s="30">
        <v>20239</v>
      </c>
      <c r="F539" s="5" t="s">
        <v>2601</v>
      </c>
      <c r="G539" s="2" t="s">
        <v>114</v>
      </c>
      <c r="H539" s="28"/>
      <c r="I539" s="2"/>
      <c r="J539" s="2" t="s">
        <v>2546</v>
      </c>
      <c r="K539" s="3">
        <v>37713</v>
      </c>
      <c r="L539" s="3">
        <v>37713</v>
      </c>
      <c r="M539" s="5">
        <v>60</v>
      </c>
      <c r="N539" s="3">
        <v>39540</v>
      </c>
      <c r="O539" s="2">
        <v>3</v>
      </c>
      <c r="P539" s="29">
        <f t="shared" si="49"/>
        <v>39449</v>
      </c>
      <c r="Q539" s="2" t="s">
        <v>2985</v>
      </c>
      <c r="R539" s="2">
        <v>12</v>
      </c>
      <c r="S539" s="2" t="s">
        <v>2547</v>
      </c>
      <c r="T539" s="29">
        <f t="shared" si="50"/>
        <v>39815</v>
      </c>
      <c r="U539" s="29">
        <f t="shared" si="48"/>
        <v>39905</v>
      </c>
      <c r="V539" s="1" t="s">
        <v>2548</v>
      </c>
      <c r="W539" s="5" t="s">
        <v>1589</v>
      </c>
      <c r="X539" s="2" t="s">
        <v>2547</v>
      </c>
      <c r="Y539" s="1" t="s">
        <v>2553</v>
      </c>
      <c r="Z539" s="4">
        <v>282</v>
      </c>
      <c r="AA539" s="2" t="s">
        <v>2550</v>
      </c>
      <c r="AB539" s="2" t="s">
        <v>2600</v>
      </c>
      <c r="AC539" s="2" t="s">
        <v>3729</v>
      </c>
      <c r="AD539" s="2" t="s">
        <v>2199</v>
      </c>
      <c r="AE539" s="2" t="s">
        <v>717</v>
      </c>
      <c r="AF539" s="2" t="s">
        <v>2985</v>
      </c>
      <c r="AG539" s="1" t="s">
        <v>2551</v>
      </c>
      <c r="AH539" s="2" t="s">
        <v>1488</v>
      </c>
      <c r="AI539" s="2" t="s">
        <v>2547</v>
      </c>
      <c r="AJ539" s="2"/>
      <c r="AK539" s="2"/>
      <c r="AL539" s="2"/>
      <c r="AM539" s="2"/>
    </row>
    <row r="540" spans="1:39" s="43" customFormat="1" ht="12.75" outlineLevel="1">
      <c r="A540" s="5" t="s">
        <v>898</v>
      </c>
      <c r="B540" s="27" t="s">
        <v>2370</v>
      </c>
      <c r="C540" s="2" t="s">
        <v>3700</v>
      </c>
      <c r="D540" s="2">
        <f>COUNTIF(C:C,C540)</f>
        <v>1</v>
      </c>
      <c r="E540" s="30">
        <v>153</v>
      </c>
      <c r="F540" s="5" t="s">
        <v>1865</v>
      </c>
      <c r="G540" s="2" t="s">
        <v>114</v>
      </c>
      <c r="H540" s="2"/>
      <c r="I540" s="2"/>
      <c r="J540" s="5" t="s">
        <v>150</v>
      </c>
      <c r="K540" s="3">
        <v>37118</v>
      </c>
      <c r="L540" s="3">
        <v>36762</v>
      </c>
      <c r="M540" s="5">
        <v>60</v>
      </c>
      <c r="N540" s="3">
        <v>38588</v>
      </c>
      <c r="O540" s="1">
        <v>3</v>
      </c>
      <c r="P540" s="29">
        <f t="shared" si="49"/>
        <v>38496</v>
      </c>
      <c r="Q540" s="2" t="s">
        <v>2985</v>
      </c>
      <c r="R540" s="1">
        <v>60</v>
      </c>
      <c r="S540" s="2" t="s">
        <v>2547</v>
      </c>
      <c r="T540" s="29">
        <f t="shared" si="50"/>
        <v>40322</v>
      </c>
      <c r="U540" s="29">
        <f t="shared" si="48"/>
        <v>40414</v>
      </c>
      <c r="V540" s="1" t="s">
        <v>2548</v>
      </c>
      <c r="W540" s="5" t="s">
        <v>1589</v>
      </c>
      <c r="X540" s="2" t="s">
        <v>2547</v>
      </c>
      <c r="Y540" s="1" t="s">
        <v>2553</v>
      </c>
      <c r="Z540" s="4" t="s">
        <v>2547</v>
      </c>
      <c r="AA540" s="2" t="s">
        <v>2550</v>
      </c>
      <c r="AB540" s="2" t="s">
        <v>1156</v>
      </c>
      <c r="AC540" s="2" t="s">
        <v>560</v>
      </c>
      <c r="AD540" s="1" t="s">
        <v>1518</v>
      </c>
      <c r="AE540" s="2" t="s">
        <v>717</v>
      </c>
      <c r="AF540" s="2" t="s">
        <v>2985</v>
      </c>
      <c r="AG540" s="1" t="s">
        <v>1780</v>
      </c>
      <c r="AH540" s="2" t="s">
        <v>2547</v>
      </c>
      <c r="AI540" s="2" t="s">
        <v>2547</v>
      </c>
      <c r="AJ540" s="2"/>
      <c r="AK540" s="2"/>
      <c r="AL540" s="2"/>
      <c r="AM540" s="2"/>
    </row>
    <row r="541" spans="1:39" s="43" customFormat="1" ht="12.75" outlineLevel="1">
      <c r="A541" s="14" t="s">
        <v>898</v>
      </c>
      <c r="B541" s="27" t="s">
        <v>2371</v>
      </c>
      <c r="C541" s="2" t="s">
        <v>280</v>
      </c>
      <c r="D541" s="2">
        <f>COUNTIF(C:C,C541)</f>
        <v>1</v>
      </c>
      <c r="E541" s="30">
        <v>152</v>
      </c>
      <c r="F541" s="5" t="s">
        <v>815</v>
      </c>
      <c r="G541" s="2" t="s">
        <v>110</v>
      </c>
      <c r="H541" s="28"/>
      <c r="I541" s="2"/>
      <c r="J541" s="2" t="s">
        <v>2546</v>
      </c>
      <c r="K541" s="3">
        <v>37085</v>
      </c>
      <c r="L541" s="3">
        <v>37085</v>
      </c>
      <c r="M541" s="5">
        <v>60</v>
      </c>
      <c r="N541" s="3">
        <v>38911</v>
      </c>
      <c r="O541" s="1">
        <v>3</v>
      </c>
      <c r="P541" s="29">
        <f t="shared" si="49"/>
        <v>38820</v>
      </c>
      <c r="Q541" s="2" t="s">
        <v>2985</v>
      </c>
      <c r="R541" s="1">
        <v>12</v>
      </c>
      <c r="S541" s="2" t="s">
        <v>2547</v>
      </c>
      <c r="T541" s="29">
        <f t="shared" si="50"/>
        <v>39185</v>
      </c>
      <c r="U541" s="29">
        <f t="shared" si="48"/>
        <v>39276</v>
      </c>
      <c r="V541" s="5" t="s">
        <v>1405</v>
      </c>
      <c r="W541" s="5" t="s">
        <v>1589</v>
      </c>
      <c r="X541" s="2" t="s">
        <v>2547</v>
      </c>
      <c r="Y541" s="1" t="s">
        <v>2553</v>
      </c>
      <c r="Z541" s="4">
        <v>376.5</v>
      </c>
      <c r="AA541" s="2" t="s">
        <v>2550</v>
      </c>
      <c r="AB541" s="2" t="s">
        <v>1008</v>
      </c>
      <c r="AC541" s="2" t="s">
        <v>560</v>
      </c>
      <c r="AD541" s="1" t="s">
        <v>1518</v>
      </c>
      <c r="AE541" s="2" t="s">
        <v>717</v>
      </c>
      <c r="AF541" s="2" t="s">
        <v>2985</v>
      </c>
      <c r="AG541" s="1" t="s">
        <v>357</v>
      </c>
      <c r="AH541" s="2" t="s">
        <v>1488</v>
      </c>
      <c r="AI541" s="2" t="s">
        <v>2547</v>
      </c>
      <c r="AJ541" s="2"/>
      <c r="AK541" s="2"/>
      <c r="AL541" s="2"/>
      <c r="AM541" s="2"/>
    </row>
    <row r="542" spans="1:39" s="43" customFormat="1" ht="12.75" outlineLevel="1">
      <c r="A542" s="14" t="s">
        <v>898</v>
      </c>
      <c r="B542" s="27" t="s">
        <v>2372</v>
      </c>
      <c r="C542" s="2" t="s">
        <v>281</v>
      </c>
      <c r="D542" s="2">
        <f>COUNTIF(C:C,C542)</f>
        <v>1</v>
      </c>
      <c r="E542" s="30">
        <v>153</v>
      </c>
      <c r="F542" s="5" t="s">
        <v>1865</v>
      </c>
      <c r="G542" s="2" t="s">
        <v>114</v>
      </c>
      <c r="H542" s="28"/>
      <c r="I542" s="2"/>
      <c r="J542" s="2" t="s">
        <v>2546</v>
      </c>
      <c r="K542" s="3">
        <v>37085</v>
      </c>
      <c r="L542" s="3">
        <v>37085</v>
      </c>
      <c r="M542" s="5">
        <v>60</v>
      </c>
      <c r="N542" s="3">
        <v>38911</v>
      </c>
      <c r="O542" s="1">
        <v>3</v>
      </c>
      <c r="P542" s="29">
        <f t="shared" si="49"/>
        <v>38820</v>
      </c>
      <c r="Q542" s="2" t="s">
        <v>2985</v>
      </c>
      <c r="R542" s="1">
        <v>12</v>
      </c>
      <c r="S542" s="2" t="s">
        <v>2547</v>
      </c>
      <c r="T542" s="29">
        <f t="shared" si="50"/>
        <v>39185</v>
      </c>
      <c r="U542" s="29">
        <f t="shared" si="48"/>
        <v>39276</v>
      </c>
      <c r="V542" s="5" t="s">
        <v>1405</v>
      </c>
      <c r="W542" s="5" t="s">
        <v>1589</v>
      </c>
      <c r="X542" s="2" t="s">
        <v>2547</v>
      </c>
      <c r="Y542" s="1" t="s">
        <v>2553</v>
      </c>
      <c r="Z542" s="4">
        <v>219.66</v>
      </c>
      <c r="AA542" s="2" t="s">
        <v>2550</v>
      </c>
      <c r="AB542" s="2" t="s">
        <v>1008</v>
      </c>
      <c r="AC542" s="2" t="s">
        <v>560</v>
      </c>
      <c r="AD542" s="1" t="s">
        <v>1518</v>
      </c>
      <c r="AE542" s="2" t="s">
        <v>717</v>
      </c>
      <c r="AF542" s="2" t="s">
        <v>2985</v>
      </c>
      <c r="AG542" s="1" t="s">
        <v>360</v>
      </c>
      <c r="AH542" s="2" t="s">
        <v>1488</v>
      </c>
      <c r="AI542" s="2" t="s">
        <v>2547</v>
      </c>
      <c r="AJ542" s="2"/>
      <c r="AK542" s="2"/>
      <c r="AL542" s="2"/>
      <c r="AM542" s="2"/>
    </row>
    <row r="543" spans="1:39" s="43" customFormat="1" ht="12.75">
      <c r="A543" s="14" t="s">
        <v>898</v>
      </c>
      <c r="B543" s="27" t="s">
        <v>2373</v>
      </c>
      <c r="C543" s="2" t="s">
        <v>611</v>
      </c>
      <c r="D543" s="2">
        <f>COUNTIF(C:C,C543)</f>
        <v>1</v>
      </c>
      <c r="E543" s="30">
        <v>1011102</v>
      </c>
      <c r="F543" s="5" t="s">
        <v>1952</v>
      </c>
      <c r="G543" s="2" t="s">
        <v>2547</v>
      </c>
      <c r="H543" s="28"/>
      <c r="I543" s="2"/>
      <c r="J543" s="5" t="s">
        <v>1785</v>
      </c>
      <c r="K543" s="2" t="s">
        <v>2547</v>
      </c>
      <c r="L543" s="3">
        <v>39107</v>
      </c>
      <c r="M543" s="28" t="s">
        <v>2547</v>
      </c>
      <c r="N543" s="2" t="s">
        <v>2547</v>
      </c>
      <c r="O543" s="2" t="s">
        <v>2547</v>
      </c>
      <c r="P543" s="29" t="str">
        <f t="shared" si="49"/>
        <v>?</v>
      </c>
      <c r="Q543" s="2" t="s">
        <v>2547</v>
      </c>
      <c r="R543" s="2" t="s">
        <v>2547</v>
      </c>
      <c r="S543" s="2" t="s">
        <v>2547</v>
      </c>
      <c r="T543" s="29" t="str">
        <f t="shared" si="50"/>
        <v>?</v>
      </c>
      <c r="U543" s="29" t="str">
        <f t="shared" si="48"/>
        <v>?</v>
      </c>
      <c r="V543" s="5" t="s">
        <v>1049</v>
      </c>
      <c r="W543" s="1" t="s">
        <v>2527</v>
      </c>
      <c r="X543" s="2" t="s">
        <v>2564</v>
      </c>
      <c r="Y543" s="2" t="s">
        <v>2564</v>
      </c>
      <c r="Z543" s="4">
        <v>0</v>
      </c>
      <c r="AA543" s="2" t="s">
        <v>2550</v>
      </c>
      <c r="AB543" s="2" t="s">
        <v>2564</v>
      </c>
      <c r="AC543" s="2" t="s">
        <v>2564</v>
      </c>
      <c r="AD543" s="5" t="s">
        <v>1343</v>
      </c>
      <c r="AE543" s="2" t="s">
        <v>2564</v>
      </c>
      <c r="AF543" s="2"/>
      <c r="AG543" s="1" t="s">
        <v>2528</v>
      </c>
      <c r="AH543" s="2" t="s">
        <v>2564</v>
      </c>
      <c r="AI543" s="2" t="s">
        <v>2564</v>
      </c>
      <c r="AJ543" s="2"/>
      <c r="AK543" s="2"/>
      <c r="AL543" s="2"/>
      <c r="AM543" s="2"/>
    </row>
    <row r="544" spans="1:39" s="43" customFormat="1" ht="12.75">
      <c r="A544" s="14" t="s">
        <v>898</v>
      </c>
      <c r="B544" s="27" t="s">
        <v>2374</v>
      </c>
      <c r="C544" s="2" t="s">
        <v>547</v>
      </c>
      <c r="D544" s="2">
        <f>COUNTIF(C:C,C544)</f>
        <v>1</v>
      </c>
      <c r="E544" s="22" t="s">
        <v>2547</v>
      </c>
      <c r="F544" s="2" t="s">
        <v>2547</v>
      </c>
      <c r="G544" s="2" t="s">
        <v>120</v>
      </c>
      <c r="H544" s="28"/>
      <c r="I544" s="2"/>
      <c r="J544" s="5" t="s">
        <v>197</v>
      </c>
      <c r="K544" s="3">
        <v>38742</v>
      </c>
      <c r="L544" s="3">
        <v>38742</v>
      </c>
      <c r="M544" s="28" t="s">
        <v>2547</v>
      </c>
      <c r="N544" s="2" t="s">
        <v>2547</v>
      </c>
      <c r="O544" s="2" t="s">
        <v>2547</v>
      </c>
      <c r="P544" s="29" t="str">
        <f t="shared" si="49"/>
        <v>?</v>
      </c>
      <c r="Q544" s="2" t="s">
        <v>2547</v>
      </c>
      <c r="R544" s="2" t="s">
        <v>2547</v>
      </c>
      <c r="S544" s="2" t="s">
        <v>2547</v>
      </c>
      <c r="T544" s="29" t="str">
        <f t="shared" si="50"/>
        <v>?</v>
      </c>
      <c r="U544" s="29" t="str">
        <f t="shared" si="48"/>
        <v>?</v>
      </c>
      <c r="V544" s="1" t="s">
        <v>2548</v>
      </c>
      <c r="W544" s="1" t="s">
        <v>144</v>
      </c>
      <c r="X544" s="2" t="s">
        <v>1333</v>
      </c>
      <c r="Y544" s="1" t="s">
        <v>1392</v>
      </c>
      <c r="Z544" s="4" t="s">
        <v>2547</v>
      </c>
      <c r="AA544" s="2" t="s">
        <v>2550</v>
      </c>
      <c r="AB544" s="2" t="s">
        <v>524</v>
      </c>
      <c r="AC544" s="2" t="s">
        <v>525</v>
      </c>
      <c r="AD544" s="1" t="s">
        <v>1498</v>
      </c>
      <c r="AE544" s="2" t="s">
        <v>2547</v>
      </c>
      <c r="AF544" s="2"/>
      <c r="AG544" s="1" t="s">
        <v>3784</v>
      </c>
      <c r="AH544" s="2" t="s">
        <v>3708</v>
      </c>
      <c r="AI544" s="2" t="s">
        <v>2547</v>
      </c>
      <c r="AJ544" s="2"/>
      <c r="AK544" s="2"/>
      <c r="AL544" s="2"/>
      <c r="AM544" s="2"/>
    </row>
    <row r="545" spans="1:39" s="43" customFormat="1" ht="12.75">
      <c r="A545" s="14" t="s">
        <v>898</v>
      </c>
      <c r="B545" s="27" t="s">
        <v>2375</v>
      </c>
      <c r="C545" s="2" t="s">
        <v>273</v>
      </c>
      <c r="D545" s="2">
        <f>COUNTIF(C:C,C545)</f>
        <v>1</v>
      </c>
      <c r="E545" s="30">
        <v>2001004</v>
      </c>
      <c r="F545" s="5" t="s">
        <v>2088</v>
      </c>
      <c r="G545" s="2" t="s">
        <v>120</v>
      </c>
      <c r="H545" s="28"/>
      <c r="I545" s="2"/>
      <c r="J545" s="5" t="s">
        <v>143</v>
      </c>
      <c r="K545" s="3">
        <v>37259</v>
      </c>
      <c r="L545" s="3">
        <v>37259</v>
      </c>
      <c r="M545" s="28" t="s">
        <v>2547</v>
      </c>
      <c r="N545" s="2" t="s">
        <v>2547</v>
      </c>
      <c r="O545" s="1">
        <v>3</v>
      </c>
      <c r="P545" s="29" t="str">
        <f t="shared" si="49"/>
        <v>?</v>
      </c>
      <c r="Q545" s="2" t="s">
        <v>2547</v>
      </c>
      <c r="R545" s="2" t="s">
        <v>2547</v>
      </c>
      <c r="S545" s="2" t="s">
        <v>2547</v>
      </c>
      <c r="T545" s="29" t="str">
        <f t="shared" si="50"/>
        <v>?</v>
      </c>
      <c r="U545" s="29" t="str">
        <f t="shared" si="48"/>
        <v>?</v>
      </c>
      <c r="V545" s="1" t="s">
        <v>2548</v>
      </c>
      <c r="W545" s="5" t="s">
        <v>144</v>
      </c>
      <c r="X545" s="2" t="s">
        <v>2089</v>
      </c>
      <c r="Y545" s="1" t="s">
        <v>145</v>
      </c>
      <c r="Z545" s="4" t="s">
        <v>2547</v>
      </c>
      <c r="AA545" s="2" t="s">
        <v>2550</v>
      </c>
      <c r="AB545" s="2" t="s">
        <v>3319</v>
      </c>
      <c r="AC545" s="2" t="s">
        <v>3320</v>
      </c>
      <c r="AD545" s="1" t="s">
        <v>1498</v>
      </c>
      <c r="AE545" s="2" t="s">
        <v>2547</v>
      </c>
      <c r="AF545" s="2" t="s">
        <v>2985</v>
      </c>
      <c r="AG545" s="1" t="s">
        <v>2727</v>
      </c>
      <c r="AH545" s="2" t="s">
        <v>2547</v>
      </c>
      <c r="AI545" s="2" t="s">
        <v>2547</v>
      </c>
      <c r="AJ545" s="2"/>
      <c r="AK545" s="2"/>
      <c r="AL545" s="2"/>
      <c r="AM545" s="2"/>
    </row>
    <row r="546" spans="1:39" s="43" customFormat="1" ht="12.75">
      <c r="A546" s="15" t="s">
        <v>1562</v>
      </c>
      <c r="B546" s="27"/>
      <c r="C546" s="2"/>
      <c r="D546" s="2"/>
      <c r="E546" s="30"/>
      <c r="F546" s="5"/>
      <c r="G546" s="2"/>
      <c r="H546" s="28"/>
      <c r="I546" s="2"/>
      <c r="J546" s="15"/>
      <c r="K546" s="3"/>
      <c r="L546" s="3"/>
      <c r="M546" s="28"/>
      <c r="N546" s="2"/>
      <c r="O546" s="1"/>
      <c r="P546" s="29"/>
      <c r="Q546" s="2"/>
      <c r="R546" s="2"/>
      <c r="S546" s="2"/>
      <c r="T546" s="29"/>
      <c r="U546" s="29"/>
      <c r="V546" s="1"/>
      <c r="W546" s="5"/>
      <c r="X546" s="2"/>
      <c r="Y546" s="1"/>
      <c r="Z546" s="4"/>
      <c r="AA546" s="2"/>
      <c r="AB546" s="2"/>
      <c r="AC546" s="2"/>
      <c r="AD546" s="1"/>
      <c r="AE546" s="2"/>
      <c r="AF546" s="2"/>
      <c r="AG546" s="1"/>
      <c r="AH546" s="2"/>
      <c r="AI546" s="2"/>
      <c r="AJ546" s="2"/>
      <c r="AK546" s="2"/>
      <c r="AL546" s="2"/>
      <c r="AM546" s="2"/>
    </row>
    <row r="547" spans="1:39" s="43" customFormat="1" ht="12.75" outlineLevel="1">
      <c r="A547" s="14" t="s">
        <v>898</v>
      </c>
      <c r="B547" s="27" t="s">
        <v>2376</v>
      </c>
      <c r="C547" s="2" t="s">
        <v>594</v>
      </c>
      <c r="D547" s="2">
        <f>COUNTIF(C:C,C547)</f>
        <v>18</v>
      </c>
      <c r="E547" s="30" t="s">
        <v>3676</v>
      </c>
      <c r="F547" s="5" t="s">
        <v>1600</v>
      </c>
      <c r="G547" s="2" t="s">
        <v>128</v>
      </c>
      <c r="H547" s="28"/>
      <c r="I547" s="2"/>
      <c r="J547" s="5" t="s">
        <v>140</v>
      </c>
      <c r="K547" s="3">
        <v>38565</v>
      </c>
      <c r="L547" s="3">
        <v>37681</v>
      </c>
      <c r="M547" s="5">
        <v>36</v>
      </c>
      <c r="N547" s="3">
        <v>38777</v>
      </c>
      <c r="O547" s="1">
        <v>3</v>
      </c>
      <c r="P547" s="29">
        <f>IF(OR(N547="?",(O547="?")),"?",DATE(YEAR(N547),MONTH(N547)-(O547),DAY(N547)))</f>
        <v>38687</v>
      </c>
      <c r="Q547" s="2" t="s">
        <v>2985</v>
      </c>
      <c r="R547" s="1">
        <v>24</v>
      </c>
      <c r="S547" s="2" t="s">
        <v>2547</v>
      </c>
      <c r="T547" s="29">
        <f aca="true" t="shared" si="51" ref="T547:T565">IF(OR(O547="?",(U547="?")),"?",DATE(YEAR(U547),MONTH(U547)-(O547),DAY(U547)))</f>
        <v>39417</v>
      </c>
      <c r="U547" s="29">
        <f>IF(R547&lt;250,DATE(YEAR(N547),MONTH(N547)+(R547),DAY(N547)),IF(R547="Nvt",DATE(YEAR(N547),MONTH(N547),DAY(N547)),"?"))</f>
        <v>39508</v>
      </c>
      <c r="V547" s="5" t="s">
        <v>1712</v>
      </c>
      <c r="W547" s="5" t="s">
        <v>1714</v>
      </c>
      <c r="X547" s="2" t="s">
        <v>1710</v>
      </c>
      <c r="Y547" s="1" t="s">
        <v>2553</v>
      </c>
      <c r="Z547" s="18" t="s">
        <v>2547</v>
      </c>
      <c r="AA547" s="14" t="s">
        <v>3403</v>
      </c>
      <c r="AB547" s="2" t="s">
        <v>1709</v>
      </c>
      <c r="AC547" s="2" t="s">
        <v>1713</v>
      </c>
      <c r="AD547" s="14" t="s">
        <v>2547</v>
      </c>
      <c r="AE547" s="14" t="s">
        <v>2547</v>
      </c>
      <c r="AF547" s="2" t="s">
        <v>2985</v>
      </c>
      <c r="AG547" s="1" t="s">
        <v>1383</v>
      </c>
      <c r="AH547" s="2" t="s">
        <v>2547</v>
      </c>
      <c r="AI547" s="4" t="s">
        <v>2547</v>
      </c>
      <c r="AJ547" s="2" t="s">
        <v>1711</v>
      </c>
      <c r="AK547" s="14"/>
      <c r="AL547" s="14"/>
      <c r="AM547" s="14"/>
    </row>
    <row r="548" spans="1:39" s="51" customFormat="1" ht="12.75" outlineLevel="1">
      <c r="A548" s="14" t="s">
        <v>898</v>
      </c>
      <c r="B548" s="27" t="s">
        <v>2377</v>
      </c>
      <c r="C548" s="2" t="s">
        <v>594</v>
      </c>
      <c r="D548" s="2">
        <f>COUNTIF(C:C,C548)</f>
        <v>18</v>
      </c>
      <c r="E548" s="30" t="s">
        <v>3676</v>
      </c>
      <c r="F548" s="5" t="s">
        <v>1600</v>
      </c>
      <c r="G548" s="2" t="s">
        <v>128</v>
      </c>
      <c r="H548" s="28"/>
      <c r="I548" s="2"/>
      <c r="J548" s="5" t="s">
        <v>140</v>
      </c>
      <c r="K548" s="3">
        <v>38565</v>
      </c>
      <c r="L548" s="3">
        <v>37681</v>
      </c>
      <c r="M548" s="5">
        <v>36</v>
      </c>
      <c r="N548" s="3">
        <v>38777</v>
      </c>
      <c r="O548" s="1">
        <v>3</v>
      </c>
      <c r="P548" s="29">
        <f>IF(OR(N548="?",(O548="?")),"?",DATE(YEAR(N548),MONTH(N548)-(O548),DAY(N548)))</f>
        <v>38687</v>
      </c>
      <c r="Q548" s="2" t="s">
        <v>2985</v>
      </c>
      <c r="R548" s="1">
        <v>24</v>
      </c>
      <c r="S548" s="2" t="s">
        <v>2547</v>
      </c>
      <c r="T548" s="29">
        <f t="shared" si="51"/>
        <v>39417</v>
      </c>
      <c r="U548" s="29">
        <f>IF(R548&lt;250,DATE(YEAR(N548),MONTH(N548)+(R548),DAY(N548)),IF(R548="Nvt",DATE(YEAR(N548),MONTH(N548),DAY(N548)),"?"))</f>
        <v>39508</v>
      </c>
      <c r="V548" s="5" t="s">
        <v>1712</v>
      </c>
      <c r="W548" s="5" t="s">
        <v>1714</v>
      </c>
      <c r="X548" s="2" t="s">
        <v>1710</v>
      </c>
      <c r="Y548" s="1" t="s">
        <v>2553</v>
      </c>
      <c r="Z548" s="4">
        <v>936.36</v>
      </c>
      <c r="AA548" s="2" t="s">
        <v>3403</v>
      </c>
      <c r="AB548" s="2" t="s">
        <v>1709</v>
      </c>
      <c r="AC548" s="2" t="s">
        <v>1713</v>
      </c>
      <c r="AD548" s="5" t="s">
        <v>2547</v>
      </c>
      <c r="AE548" s="2" t="s">
        <v>2547</v>
      </c>
      <c r="AF548" s="2" t="s">
        <v>2985</v>
      </c>
      <c r="AG548" s="1" t="s">
        <v>1383</v>
      </c>
      <c r="AH548" s="2" t="s">
        <v>2547</v>
      </c>
      <c r="AI548" s="4" t="s">
        <v>2547</v>
      </c>
      <c r="AJ548" s="2" t="s">
        <v>1711</v>
      </c>
      <c r="AK548" s="2"/>
      <c r="AL548" s="2"/>
      <c r="AM548" s="2"/>
    </row>
    <row r="549" spans="1:39" s="43" customFormat="1" ht="12.75" outlineLevel="1">
      <c r="A549" s="14" t="s">
        <v>898</v>
      </c>
      <c r="B549" s="27" t="s">
        <v>2378</v>
      </c>
      <c r="C549" s="2" t="s">
        <v>594</v>
      </c>
      <c r="D549" s="2">
        <f>COUNTIF(C:C,C549)</f>
        <v>18</v>
      </c>
      <c r="E549" s="30" t="s">
        <v>3676</v>
      </c>
      <c r="F549" s="5" t="s">
        <v>1600</v>
      </c>
      <c r="G549" s="2" t="s">
        <v>128</v>
      </c>
      <c r="H549" s="28"/>
      <c r="I549" s="2"/>
      <c r="J549" s="5" t="s">
        <v>140</v>
      </c>
      <c r="K549" s="3">
        <v>38565</v>
      </c>
      <c r="L549" s="3">
        <v>37681</v>
      </c>
      <c r="M549" s="5">
        <v>36</v>
      </c>
      <c r="N549" s="3">
        <v>38777</v>
      </c>
      <c r="O549" s="1">
        <v>3</v>
      </c>
      <c r="P549" s="29">
        <f>IF(OR(N549="?",(O549="?")),"?",DATE(YEAR(N549),MONTH(N549)-(O549),DAY(N549)))</f>
        <v>38687</v>
      </c>
      <c r="Q549" s="2" t="s">
        <v>2985</v>
      </c>
      <c r="R549" s="1">
        <v>24</v>
      </c>
      <c r="S549" s="2" t="s">
        <v>2547</v>
      </c>
      <c r="T549" s="29">
        <f t="shared" si="51"/>
        <v>39417</v>
      </c>
      <c r="U549" s="29">
        <f>IF(R549&lt;250,DATE(YEAR(N549),MONTH(N549)+(R549),DAY(N549)),IF(R549="Nvt",DATE(YEAR(N549),MONTH(N549),DAY(N549)),"?"))</f>
        <v>39508</v>
      </c>
      <c r="V549" s="5" t="s">
        <v>1712</v>
      </c>
      <c r="W549" s="5" t="s">
        <v>1714</v>
      </c>
      <c r="X549" s="2" t="s">
        <v>1710</v>
      </c>
      <c r="Y549" s="1" t="s">
        <v>2553</v>
      </c>
      <c r="Z549" s="4">
        <v>409.28</v>
      </c>
      <c r="AA549" s="2" t="s">
        <v>3403</v>
      </c>
      <c r="AB549" s="2" t="s">
        <v>1709</v>
      </c>
      <c r="AC549" s="2" t="s">
        <v>1713</v>
      </c>
      <c r="AD549" s="5" t="s">
        <v>2547</v>
      </c>
      <c r="AE549" s="2" t="s">
        <v>2547</v>
      </c>
      <c r="AF549" s="2" t="s">
        <v>2985</v>
      </c>
      <c r="AG549" s="1" t="s">
        <v>1383</v>
      </c>
      <c r="AH549" s="2" t="s">
        <v>2547</v>
      </c>
      <c r="AI549" s="4" t="s">
        <v>2547</v>
      </c>
      <c r="AJ549" s="2" t="s">
        <v>1711</v>
      </c>
      <c r="AK549" s="2"/>
      <c r="AL549" s="2"/>
      <c r="AM549" s="2"/>
    </row>
    <row r="550" spans="1:39" s="43" customFormat="1" ht="12.75" outlineLevel="1">
      <c r="A550" s="14" t="s">
        <v>898</v>
      </c>
      <c r="B550" s="27" t="s">
        <v>2379</v>
      </c>
      <c r="C550" s="2" t="s">
        <v>594</v>
      </c>
      <c r="D550" s="2">
        <f>COUNTIF(C:C,C550)</f>
        <v>18</v>
      </c>
      <c r="E550" s="30" t="s">
        <v>3676</v>
      </c>
      <c r="F550" s="5" t="s">
        <v>1600</v>
      </c>
      <c r="G550" s="2" t="s">
        <v>128</v>
      </c>
      <c r="H550" s="28"/>
      <c r="I550" s="2"/>
      <c r="J550" s="5" t="s">
        <v>140</v>
      </c>
      <c r="K550" s="3">
        <v>38565</v>
      </c>
      <c r="L550" s="3">
        <v>37681</v>
      </c>
      <c r="M550" s="5">
        <v>36</v>
      </c>
      <c r="N550" s="3">
        <v>38777</v>
      </c>
      <c r="O550" s="1">
        <v>3</v>
      </c>
      <c r="P550" s="29">
        <f>IF(OR(N550="?",(O550="?")),"?",DATE(YEAR(N550),MONTH(N550)-(O550),DAY(N550)))</f>
        <v>38687</v>
      </c>
      <c r="Q550" s="2" t="s">
        <v>2985</v>
      </c>
      <c r="R550" s="1">
        <v>24</v>
      </c>
      <c r="S550" s="2" t="s">
        <v>2547</v>
      </c>
      <c r="T550" s="29">
        <f t="shared" si="51"/>
        <v>39417</v>
      </c>
      <c r="U550" s="29">
        <f>IF(R550&lt;250,DATE(YEAR(N550),MONTH(N550)+(R550),DAY(N550)),IF(R550="Nvt",DATE(YEAR(N550),MONTH(N550),DAY(N550)),"?"))</f>
        <v>39508</v>
      </c>
      <c r="V550" s="5" t="s">
        <v>1712</v>
      </c>
      <c r="W550" s="5" t="s">
        <v>1714</v>
      </c>
      <c r="X550" s="2" t="s">
        <v>1710</v>
      </c>
      <c r="Y550" s="1" t="s">
        <v>2553</v>
      </c>
      <c r="Z550" s="4">
        <v>702</v>
      </c>
      <c r="AA550" s="2" t="s">
        <v>3403</v>
      </c>
      <c r="AB550" s="2" t="s">
        <v>1709</v>
      </c>
      <c r="AC550" s="2" t="s">
        <v>1713</v>
      </c>
      <c r="AD550" s="5" t="s">
        <v>2201</v>
      </c>
      <c r="AE550" s="2" t="s">
        <v>2547</v>
      </c>
      <c r="AF550" s="2" t="s">
        <v>2985</v>
      </c>
      <c r="AG550" s="1" t="s">
        <v>1383</v>
      </c>
      <c r="AH550" s="2" t="s">
        <v>2547</v>
      </c>
      <c r="AI550" s="4" t="s">
        <v>2547</v>
      </c>
      <c r="AJ550" s="2" t="s">
        <v>1711</v>
      </c>
      <c r="AK550" s="2"/>
      <c r="AL550" s="2"/>
      <c r="AM550" s="2"/>
    </row>
    <row r="551" spans="1:39" s="43" customFormat="1" ht="12.75" outlineLevel="1">
      <c r="A551" s="14" t="s">
        <v>898</v>
      </c>
      <c r="B551" s="27" t="s">
        <v>2380</v>
      </c>
      <c r="C551" s="2" t="s">
        <v>594</v>
      </c>
      <c r="D551" s="2">
        <f>COUNTIF(C:C,C551)</f>
        <v>18</v>
      </c>
      <c r="E551" s="30" t="s">
        <v>3676</v>
      </c>
      <c r="F551" s="5" t="s">
        <v>1600</v>
      </c>
      <c r="G551" s="2" t="s">
        <v>128</v>
      </c>
      <c r="H551" s="28"/>
      <c r="I551" s="2"/>
      <c r="J551" s="5" t="s">
        <v>140</v>
      </c>
      <c r="K551" s="3">
        <v>38565</v>
      </c>
      <c r="L551" s="3">
        <v>37681</v>
      </c>
      <c r="M551" s="5">
        <v>36</v>
      </c>
      <c r="N551" s="3">
        <v>38777</v>
      </c>
      <c r="O551" s="1">
        <v>3</v>
      </c>
      <c r="P551" s="29">
        <f>IF(OR(N551="?",(O551="?")),"?",DATE(YEAR(N551),MONTH(N551)-(O551),DAY(N551)))</f>
        <v>38687</v>
      </c>
      <c r="Q551" s="2" t="s">
        <v>2985</v>
      </c>
      <c r="R551" s="1">
        <v>24</v>
      </c>
      <c r="S551" s="2" t="s">
        <v>2547</v>
      </c>
      <c r="T551" s="29">
        <f t="shared" si="51"/>
        <v>39417</v>
      </c>
      <c r="U551" s="29">
        <f>IF(R551&lt;250,DATE(YEAR(N551),MONTH(N551)+(R551),DAY(N551)),IF(R551="Nvt",DATE(YEAR(N551),MONTH(N551),DAY(N551)),"?"))</f>
        <v>39508</v>
      </c>
      <c r="V551" s="5" t="s">
        <v>1712</v>
      </c>
      <c r="W551" s="5" t="s">
        <v>1714</v>
      </c>
      <c r="X551" s="2" t="s">
        <v>1710</v>
      </c>
      <c r="Y551" s="1" t="s">
        <v>2553</v>
      </c>
      <c r="Z551" s="4">
        <v>437.4</v>
      </c>
      <c r="AA551" s="2" t="s">
        <v>3403</v>
      </c>
      <c r="AB551" s="2" t="s">
        <v>1709</v>
      </c>
      <c r="AC551" s="2" t="s">
        <v>1713</v>
      </c>
      <c r="AD551" s="5" t="s">
        <v>2547</v>
      </c>
      <c r="AE551" s="2" t="s">
        <v>2547</v>
      </c>
      <c r="AF551" s="2" t="s">
        <v>2985</v>
      </c>
      <c r="AG551" s="1" t="s">
        <v>1383</v>
      </c>
      <c r="AH551" s="2" t="s">
        <v>2547</v>
      </c>
      <c r="AI551" s="4" t="s">
        <v>2547</v>
      </c>
      <c r="AJ551" s="2" t="s">
        <v>1711</v>
      </c>
      <c r="AK551" s="2"/>
      <c r="AL551" s="2"/>
      <c r="AM551" s="2"/>
    </row>
    <row r="552" spans="1:39" s="43" customFormat="1" ht="12.75" outlineLevel="1">
      <c r="A552" s="14" t="s">
        <v>898</v>
      </c>
      <c r="B552" s="27" t="s">
        <v>2381</v>
      </c>
      <c r="C552" s="2" t="s">
        <v>594</v>
      </c>
      <c r="D552" s="2">
        <f>COUNTIF(C:C,C552)</f>
        <v>18</v>
      </c>
      <c r="E552" s="30" t="s">
        <v>3676</v>
      </c>
      <c r="F552" s="5" t="s">
        <v>1600</v>
      </c>
      <c r="G552" s="2" t="s">
        <v>128</v>
      </c>
      <c r="H552" s="28"/>
      <c r="I552" s="2"/>
      <c r="J552" s="5" t="s">
        <v>140</v>
      </c>
      <c r="K552" s="3">
        <v>38565</v>
      </c>
      <c r="L552" s="3">
        <v>37681</v>
      </c>
      <c r="M552" s="5">
        <v>36</v>
      </c>
      <c r="N552" s="3">
        <v>38777</v>
      </c>
      <c r="O552" s="1">
        <v>3</v>
      </c>
      <c r="P552" s="29">
        <f>IF(OR(N554="?",(O552="?")),"?",DATE(YEAR(N554),MONTH(N554)-(O552),DAY(N554)))</f>
        <v>38687</v>
      </c>
      <c r="Q552" s="2" t="s">
        <v>2985</v>
      </c>
      <c r="R552" s="1">
        <v>24</v>
      </c>
      <c r="S552" s="2" t="s">
        <v>2547</v>
      </c>
      <c r="T552" s="29">
        <f t="shared" si="51"/>
        <v>39417</v>
      </c>
      <c r="U552" s="29">
        <f>IF(R552&lt;250,DATE(YEAR(N554),MONTH(N554)+(R552),DAY(N554)),IF(R552="Nvt",DATE(YEAR(N554),MONTH(N554),DAY(N554)),"?"))</f>
        <v>39508</v>
      </c>
      <c r="V552" s="5" t="s">
        <v>1712</v>
      </c>
      <c r="W552" s="5" t="s">
        <v>1714</v>
      </c>
      <c r="X552" s="2" t="s">
        <v>1710</v>
      </c>
      <c r="Y552" s="1" t="s">
        <v>2553</v>
      </c>
      <c r="Z552" s="4">
        <v>538.92</v>
      </c>
      <c r="AA552" s="2" t="s">
        <v>3403</v>
      </c>
      <c r="AB552" s="2" t="s">
        <v>1709</v>
      </c>
      <c r="AC552" s="2" t="s">
        <v>1713</v>
      </c>
      <c r="AD552" s="5" t="s">
        <v>1344</v>
      </c>
      <c r="AE552" s="2" t="s">
        <v>2547</v>
      </c>
      <c r="AF552" s="2" t="s">
        <v>2985</v>
      </c>
      <c r="AG552" s="1" t="s">
        <v>1383</v>
      </c>
      <c r="AH552" s="2" t="s">
        <v>2547</v>
      </c>
      <c r="AI552" s="4" t="s">
        <v>2547</v>
      </c>
      <c r="AJ552" s="2" t="s">
        <v>1711</v>
      </c>
      <c r="AK552" s="2"/>
      <c r="AL552" s="2"/>
      <c r="AM552" s="2"/>
    </row>
    <row r="553" spans="1:39" s="43" customFormat="1" ht="12.75" outlineLevel="1">
      <c r="A553" s="14" t="s">
        <v>898</v>
      </c>
      <c r="B553" s="27" t="s">
        <v>2382</v>
      </c>
      <c r="C553" s="2" t="s">
        <v>594</v>
      </c>
      <c r="D553" s="2">
        <f>COUNTIF(C:C,C553)</f>
        <v>18</v>
      </c>
      <c r="E553" s="30" t="s">
        <v>3676</v>
      </c>
      <c r="F553" s="5" t="s">
        <v>1600</v>
      </c>
      <c r="G553" s="2" t="s">
        <v>128</v>
      </c>
      <c r="H553" s="28"/>
      <c r="I553" s="2"/>
      <c r="J553" s="5" t="s">
        <v>140</v>
      </c>
      <c r="K553" s="3">
        <v>38565</v>
      </c>
      <c r="L553" s="3">
        <v>37681</v>
      </c>
      <c r="M553" s="5">
        <v>36</v>
      </c>
      <c r="N553" s="3">
        <v>38777</v>
      </c>
      <c r="O553" s="2">
        <v>3</v>
      </c>
      <c r="P553" s="29">
        <f aca="true" t="shared" si="52" ref="P553:P565">IF(OR(N553="?",(O553="?")),"?",DATE(YEAR(N553),MONTH(N553)-(O553),DAY(N553)))</f>
        <v>38687</v>
      </c>
      <c r="Q553" s="2" t="s">
        <v>2985</v>
      </c>
      <c r="R553" s="2">
        <v>24</v>
      </c>
      <c r="S553" s="2" t="s">
        <v>2547</v>
      </c>
      <c r="T553" s="29">
        <f t="shared" si="51"/>
        <v>39417</v>
      </c>
      <c r="U553" s="29">
        <f aca="true" t="shared" si="53" ref="U553:U565">IF(R553&lt;250,DATE(YEAR(N553),MONTH(N553)+(R553),DAY(N553)),IF(R553="Nvt",DATE(YEAR(N553),MONTH(N553),DAY(N553)),"?"))</f>
        <v>39508</v>
      </c>
      <c r="V553" s="5" t="s">
        <v>1712</v>
      </c>
      <c r="W553" s="5" t="s">
        <v>1714</v>
      </c>
      <c r="X553" s="2" t="s">
        <v>1710</v>
      </c>
      <c r="Y553" s="1" t="s">
        <v>2553</v>
      </c>
      <c r="Z553" s="4">
        <v>756</v>
      </c>
      <c r="AA553" s="2" t="s">
        <v>3403</v>
      </c>
      <c r="AB553" s="2" t="s">
        <v>1709</v>
      </c>
      <c r="AC553" s="2" t="s">
        <v>1713</v>
      </c>
      <c r="AD553" s="5" t="s">
        <v>1343</v>
      </c>
      <c r="AE553" s="2" t="s">
        <v>2547</v>
      </c>
      <c r="AF553" s="2" t="s">
        <v>2985</v>
      </c>
      <c r="AG553" s="1" t="s">
        <v>1383</v>
      </c>
      <c r="AH553" s="2" t="s">
        <v>2547</v>
      </c>
      <c r="AI553" s="4" t="s">
        <v>2547</v>
      </c>
      <c r="AJ553" s="2" t="s">
        <v>1711</v>
      </c>
      <c r="AK553" s="2"/>
      <c r="AL553" s="2"/>
      <c r="AM553" s="2"/>
    </row>
    <row r="554" spans="1:39" s="43" customFormat="1" ht="12.75" outlineLevel="1">
      <c r="A554" s="14" t="s">
        <v>898</v>
      </c>
      <c r="B554" s="27" t="s">
        <v>2383</v>
      </c>
      <c r="C554" s="2" t="s">
        <v>594</v>
      </c>
      <c r="D554" s="2">
        <f>COUNTIF(C:C,C554)</f>
        <v>18</v>
      </c>
      <c r="E554" s="30" t="s">
        <v>3676</v>
      </c>
      <c r="F554" s="5" t="s">
        <v>1600</v>
      </c>
      <c r="G554" s="2" t="s">
        <v>128</v>
      </c>
      <c r="H554" s="28"/>
      <c r="I554" s="2"/>
      <c r="J554" s="5" t="s">
        <v>140</v>
      </c>
      <c r="K554" s="3">
        <v>38565</v>
      </c>
      <c r="L554" s="3">
        <v>37681</v>
      </c>
      <c r="M554" s="28">
        <v>36</v>
      </c>
      <c r="N554" s="3">
        <v>38777</v>
      </c>
      <c r="O554" s="2">
        <v>3</v>
      </c>
      <c r="P554" s="29">
        <f t="shared" si="52"/>
        <v>38687</v>
      </c>
      <c r="Q554" s="2" t="s">
        <v>2985</v>
      </c>
      <c r="R554" s="2">
        <v>24</v>
      </c>
      <c r="S554" s="2" t="s">
        <v>2547</v>
      </c>
      <c r="T554" s="29">
        <f t="shared" si="51"/>
        <v>39417</v>
      </c>
      <c r="U554" s="29">
        <f t="shared" si="53"/>
        <v>39508</v>
      </c>
      <c r="V554" s="5" t="s">
        <v>1712</v>
      </c>
      <c r="W554" s="5" t="s">
        <v>1714</v>
      </c>
      <c r="X554" s="2" t="s">
        <v>1710</v>
      </c>
      <c r="Y554" s="1" t="s">
        <v>2553</v>
      </c>
      <c r="Z554" s="4">
        <v>591.84</v>
      </c>
      <c r="AA554" s="2" t="s">
        <v>3403</v>
      </c>
      <c r="AB554" s="2" t="s">
        <v>1709</v>
      </c>
      <c r="AC554" s="2" t="s">
        <v>1713</v>
      </c>
      <c r="AD554" s="5" t="s">
        <v>1345</v>
      </c>
      <c r="AE554" s="2" t="s">
        <v>2547</v>
      </c>
      <c r="AF554" s="2" t="s">
        <v>2985</v>
      </c>
      <c r="AG554" s="1" t="s">
        <v>1383</v>
      </c>
      <c r="AH554" s="2" t="s">
        <v>2547</v>
      </c>
      <c r="AI554" s="4" t="s">
        <v>2547</v>
      </c>
      <c r="AJ554" s="2" t="s">
        <v>1711</v>
      </c>
      <c r="AK554" s="2"/>
      <c r="AL554" s="2"/>
      <c r="AM554" s="2"/>
    </row>
    <row r="555" spans="1:39" s="43" customFormat="1" ht="12.75" outlineLevel="1">
      <c r="A555" s="14" t="s">
        <v>898</v>
      </c>
      <c r="B555" s="27" t="s">
        <v>2384</v>
      </c>
      <c r="C555" s="2" t="s">
        <v>594</v>
      </c>
      <c r="D555" s="2">
        <f>COUNTIF(C:C,C555)</f>
        <v>18</v>
      </c>
      <c r="E555" s="30" t="s">
        <v>3676</v>
      </c>
      <c r="F555" s="5" t="s">
        <v>1600</v>
      </c>
      <c r="G555" s="2" t="s">
        <v>128</v>
      </c>
      <c r="H555" s="28"/>
      <c r="I555" s="2"/>
      <c r="J555" s="5" t="s">
        <v>140</v>
      </c>
      <c r="K555" s="3">
        <v>38565</v>
      </c>
      <c r="L555" s="3">
        <v>37681</v>
      </c>
      <c r="M555" s="5">
        <v>36</v>
      </c>
      <c r="N555" s="3">
        <v>38777</v>
      </c>
      <c r="O555" s="1">
        <v>3</v>
      </c>
      <c r="P555" s="29">
        <f t="shared" si="52"/>
        <v>38687</v>
      </c>
      <c r="Q555" s="2" t="s">
        <v>2985</v>
      </c>
      <c r="R555" s="1">
        <v>24</v>
      </c>
      <c r="S555" s="2" t="s">
        <v>2547</v>
      </c>
      <c r="T555" s="29">
        <f t="shared" si="51"/>
        <v>39417</v>
      </c>
      <c r="U555" s="29">
        <f t="shared" si="53"/>
        <v>39508</v>
      </c>
      <c r="V555" s="5" t="s">
        <v>1712</v>
      </c>
      <c r="W555" s="5" t="s">
        <v>1714</v>
      </c>
      <c r="X555" s="2" t="s">
        <v>1710</v>
      </c>
      <c r="Y555" s="1" t="s">
        <v>2553</v>
      </c>
      <c r="Z555" s="4">
        <v>731.16</v>
      </c>
      <c r="AA555" s="2" t="s">
        <v>3403</v>
      </c>
      <c r="AB555" s="2" t="s">
        <v>1709</v>
      </c>
      <c r="AC555" s="2" t="s">
        <v>1713</v>
      </c>
      <c r="AD555" s="5" t="s">
        <v>2197</v>
      </c>
      <c r="AE555" s="2" t="s">
        <v>2547</v>
      </c>
      <c r="AF555" s="2" t="s">
        <v>2985</v>
      </c>
      <c r="AG555" s="1" t="s">
        <v>1383</v>
      </c>
      <c r="AH555" s="2" t="s">
        <v>2547</v>
      </c>
      <c r="AI555" s="4" t="s">
        <v>2547</v>
      </c>
      <c r="AJ555" s="2" t="s">
        <v>1711</v>
      </c>
      <c r="AK555" s="2"/>
      <c r="AL555" s="2"/>
      <c r="AM555" s="2"/>
    </row>
    <row r="556" spans="1:39" s="43" customFormat="1" ht="12.75" outlineLevel="1">
      <c r="A556" s="14" t="s">
        <v>898</v>
      </c>
      <c r="B556" s="27" t="s">
        <v>2385</v>
      </c>
      <c r="C556" s="2" t="s">
        <v>599</v>
      </c>
      <c r="D556" s="2">
        <f>COUNTIF(C:C,C556)</f>
        <v>1</v>
      </c>
      <c r="E556" s="30" t="s">
        <v>3677</v>
      </c>
      <c r="F556" s="5" t="s">
        <v>378</v>
      </c>
      <c r="G556" s="2" t="s">
        <v>128</v>
      </c>
      <c r="H556" s="28"/>
      <c r="I556" s="2"/>
      <c r="J556" s="5" t="s">
        <v>140</v>
      </c>
      <c r="K556" s="3">
        <v>38565</v>
      </c>
      <c r="L556" s="3">
        <v>37681</v>
      </c>
      <c r="M556" s="5">
        <v>36</v>
      </c>
      <c r="N556" s="3">
        <v>38777</v>
      </c>
      <c r="O556" s="5">
        <v>3</v>
      </c>
      <c r="P556" s="29">
        <f t="shared" si="52"/>
        <v>38687</v>
      </c>
      <c r="Q556" s="2" t="s">
        <v>2985</v>
      </c>
      <c r="R556" s="5">
        <v>24</v>
      </c>
      <c r="S556" s="2" t="s">
        <v>2547</v>
      </c>
      <c r="T556" s="29">
        <f t="shared" si="51"/>
        <v>39417</v>
      </c>
      <c r="U556" s="29">
        <f t="shared" si="53"/>
        <v>39508</v>
      </c>
      <c r="V556" s="5" t="s">
        <v>1712</v>
      </c>
      <c r="W556" s="5" t="s">
        <v>1714</v>
      </c>
      <c r="X556" s="2" t="s">
        <v>1710</v>
      </c>
      <c r="Y556" s="1" t="s">
        <v>2553</v>
      </c>
      <c r="Z556" s="4">
        <v>1613.14</v>
      </c>
      <c r="AA556" s="2" t="s">
        <v>3403</v>
      </c>
      <c r="AB556" s="2" t="s">
        <v>1709</v>
      </c>
      <c r="AC556" s="2" t="s">
        <v>1713</v>
      </c>
      <c r="AD556" s="5" t="s">
        <v>2547</v>
      </c>
      <c r="AE556" s="2" t="s">
        <v>2547</v>
      </c>
      <c r="AF556" s="2" t="s">
        <v>2985</v>
      </c>
      <c r="AG556" s="1" t="s">
        <v>1383</v>
      </c>
      <c r="AH556" s="2" t="s">
        <v>2547</v>
      </c>
      <c r="AI556" s="4" t="s">
        <v>2547</v>
      </c>
      <c r="AJ556" s="2" t="s">
        <v>1711</v>
      </c>
      <c r="AK556" s="2"/>
      <c r="AL556" s="2"/>
      <c r="AM556" s="2"/>
    </row>
    <row r="557" spans="1:39" s="43" customFormat="1" ht="12.75" outlineLevel="1">
      <c r="A557" s="14" t="s">
        <v>898</v>
      </c>
      <c r="B557" s="27" t="s">
        <v>2386</v>
      </c>
      <c r="C557" s="2" t="s">
        <v>594</v>
      </c>
      <c r="D557" s="2">
        <f>COUNTIF(C:C,C557)</f>
        <v>18</v>
      </c>
      <c r="E557" s="30" t="s">
        <v>3676</v>
      </c>
      <c r="F557" s="5" t="s">
        <v>1600</v>
      </c>
      <c r="G557" s="2" t="s">
        <v>128</v>
      </c>
      <c r="H557" s="28"/>
      <c r="I557" s="2"/>
      <c r="J557" s="5" t="s">
        <v>140</v>
      </c>
      <c r="K557" s="3">
        <v>38565</v>
      </c>
      <c r="L557" s="3">
        <v>37681</v>
      </c>
      <c r="M557" s="5">
        <v>36</v>
      </c>
      <c r="N557" s="3">
        <v>38777</v>
      </c>
      <c r="O557" s="1">
        <v>3</v>
      </c>
      <c r="P557" s="29">
        <f t="shared" si="52"/>
        <v>38687</v>
      </c>
      <c r="Q557" s="2" t="s">
        <v>2985</v>
      </c>
      <c r="R557" s="1">
        <v>24</v>
      </c>
      <c r="S557" s="2" t="s">
        <v>2547</v>
      </c>
      <c r="T557" s="29">
        <f t="shared" si="51"/>
        <v>39417</v>
      </c>
      <c r="U557" s="29">
        <f t="shared" si="53"/>
        <v>39508</v>
      </c>
      <c r="V557" s="5" t="s">
        <v>1712</v>
      </c>
      <c r="W557" s="5" t="s">
        <v>1714</v>
      </c>
      <c r="X557" s="2" t="s">
        <v>1710</v>
      </c>
      <c r="Y557" s="1" t="s">
        <v>2553</v>
      </c>
      <c r="Z557" s="4">
        <v>885.6</v>
      </c>
      <c r="AA557" s="2" t="s">
        <v>3403</v>
      </c>
      <c r="AB557" s="2" t="s">
        <v>1709</v>
      </c>
      <c r="AC557" s="2" t="s">
        <v>1713</v>
      </c>
      <c r="AD557" s="5" t="s">
        <v>2547</v>
      </c>
      <c r="AE557" s="2" t="s">
        <v>2547</v>
      </c>
      <c r="AF557" s="2" t="s">
        <v>2985</v>
      </c>
      <c r="AG557" s="1" t="s">
        <v>1383</v>
      </c>
      <c r="AH557" s="2" t="s">
        <v>2547</v>
      </c>
      <c r="AI557" s="4" t="s">
        <v>2547</v>
      </c>
      <c r="AJ557" s="2" t="s">
        <v>1711</v>
      </c>
      <c r="AK557" s="2"/>
      <c r="AL557" s="2"/>
      <c r="AM557" s="2"/>
    </row>
    <row r="558" spans="1:39" s="43" customFormat="1" ht="12.75" outlineLevel="1">
      <c r="A558" s="14" t="s">
        <v>898</v>
      </c>
      <c r="B558" s="27" t="s">
        <v>2387</v>
      </c>
      <c r="C558" s="2" t="s">
        <v>594</v>
      </c>
      <c r="D558" s="2">
        <f>COUNTIF(C:C,C558)</f>
        <v>18</v>
      </c>
      <c r="E558" s="30" t="s">
        <v>3676</v>
      </c>
      <c r="F558" s="5" t="s">
        <v>1600</v>
      </c>
      <c r="G558" s="2" t="s">
        <v>128</v>
      </c>
      <c r="H558" s="28"/>
      <c r="I558" s="2"/>
      <c r="J558" s="5" t="s">
        <v>140</v>
      </c>
      <c r="K558" s="3">
        <v>38565</v>
      </c>
      <c r="L558" s="3">
        <v>37681</v>
      </c>
      <c r="M558" s="5">
        <v>36</v>
      </c>
      <c r="N558" s="3">
        <v>38777</v>
      </c>
      <c r="O558" s="1">
        <v>3</v>
      </c>
      <c r="P558" s="29">
        <f t="shared" si="52"/>
        <v>38687</v>
      </c>
      <c r="Q558" s="2" t="s">
        <v>2985</v>
      </c>
      <c r="R558" s="1">
        <v>24</v>
      </c>
      <c r="S558" s="2" t="s">
        <v>2547</v>
      </c>
      <c r="T558" s="29">
        <f t="shared" si="51"/>
        <v>39417</v>
      </c>
      <c r="U558" s="29">
        <f t="shared" si="53"/>
        <v>39508</v>
      </c>
      <c r="V558" s="5" t="s">
        <v>1712</v>
      </c>
      <c r="W558" s="5" t="s">
        <v>1714</v>
      </c>
      <c r="X558" s="2" t="s">
        <v>1710</v>
      </c>
      <c r="Y558" s="1" t="s">
        <v>2553</v>
      </c>
      <c r="Z558" s="4">
        <v>711.72</v>
      </c>
      <c r="AA558" s="2" t="s">
        <v>3403</v>
      </c>
      <c r="AB558" s="2" t="s">
        <v>1709</v>
      </c>
      <c r="AC558" s="2" t="s">
        <v>1713</v>
      </c>
      <c r="AD558" s="5" t="s">
        <v>2547</v>
      </c>
      <c r="AE558" s="2" t="s">
        <v>2547</v>
      </c>
      <c r="AF558" s="2" t="s">
        <v>2985</v>
      </c>
      <c r="AG558" s="1" t="s">
        <v>1383</v>
      </c>
      <c r="AH558" s="2" t="s">
        <v>2547</v>
      </c>
      <c r="AI558" s="4" t="s">
        <v>2547</v>
      </c>
      <c r="AJ558" s="2" t="s">
        <v>1711</v>
      </c>
      <c r="AK558" s="2"/>
      <c r="AL558" s="2"/>
      <c r="AM558" s="2"/>
    </row>
    <row r="559" spans="1:39" s="43" customFormat="1" ht="12.75" outlineLevel="1">
      <c r="A559" s="14" t="s">
        <v>898</v>
      </c>
      <c r="B559" s="27" t="s">
        <v>2388</v>
      </c>
      <c r="C559" s="2" t="s">
        <v>594</v>
      </c>
      <c r="D559" s="2">
        <f>COUNTIF(C:C,C559)</f>
        <v>18</v>
      </c>
      <c r="E559" s="30" t="s">
        <v>3676</v>
      </c>
      <c r="F559" s="5" t="s">
        <v>1600</v>
      </c>
      <c r="G559" s="2" t="s">
        <v>128</v>
      </c>
      <c r="H559" s="28"/>
      <c r="I559" s="2"/>
      <c r="J559" s="5" t="s">
        <v>140</v>
      </c>
      <c r="K559" s="3">
        <v>38565</v>
      </c>
      <c r="L559" s="3">
        <v>37681</v>
      </c>
      <c r="M559" s="5">
        <v>36</v>
      </c>
      <c r="N559" s="3">
        <v>38777</v>
      </c>
      <c r="O559" s="1">
        <v>3</v>
      </c>
      <c r="P559" s="29">
        <f t="shared" si="52"/>
        <v>38687</v>
      </c>
      <c r="Q559" s="2" t="s">
        <v>2985</v>
      </c>
      <c r="R559" s="1">
        <v>24</v>
      </c>
      <c r="S559" s="2" t="s">
        <v>2547</v>
      </c>
      <c r="T559" s="29">
        <f t="shared" si="51"/>
        <v>39417</v>
      </c>
      <c r="U559" s="29">
        <f t="shared" si="53"/>
        <v>39508</v>
      </c>
      <c r="V559" s="5" t="s">
        <v>1712</v>
      </c>
      <c r="W559" s="5" t="s">
        <v>1714</v>
      </c>
      <c r="X559" s="2" t="s">
        <v>1710</v>
      </c>
      <c r="Y559" s="1" t="s">
        <v>2553</v>
      </c>
      <c r="Z559" s="4">
        <v>409.28</v>
      </c>
      <c r="AA559" s="2" t="s">
        <v>3403</v>
      </c>
      <c r="AB559" s="2" t="s">
        <v>1709</v>
      </c>
      <c r="AC559" s="2" t="s">
        <v>1713</v>
      </c>
      <c r="AD559" s="1" t="s">
        <v>1502</v>
      </c>
      <c r="AE559" s="2" t="s">
        <v>2547</v>
      </c>
      <c r="AF559" s="2" t="s">
        <v>2985</v>
      </c>
      <c r="AG559" s="1" t="s">
        <v>1383</v>
      </c>
      <c r="AH559" s="2" t="s">
        <v>2547</v>
      </c>
      <c r="AI559" s="4" t="s">
        <v>2547</v>
      </c>
      <c r="AJ559" s="2" t="s">
        <v>1711</v>
      </c>
      <c r="AK559" s="2"/>
      <c r="AL559" s="2"/>
      <c r="AM559" s="2"/>
    </row>
    <row r="560" spans="1:39" s="43" customFormat="1" ht="12.75" outlineLevel="1">
      <c r="A560" s="14" t="s">
        <v>898</v>
      </c>
      <c r="B560" s="27" t="s">
        <v>2389</v>
      </c>
      <c r="C560" s="2" t="s">
        <v>594</v>
      </c>
      <c r="D560" s="2">
        <f>COUNTIF(C:C,C560)</f>
        <v>18</v>
      </c>
      <c r="E560" s="30" t="s">
        <v>3676</v>
      </c>
      <c r="F560" s="5" t="s">
        <v>1600</v>
      </c>
      <c r="G560" s="2" t="s">
        <v>128</v>
      </c>
      <c r="H560" s="28"/>
      <c r="I560" s="2"/>
      <c r="J560" s="5" t="s">
        <v>140</v>
      </c>
      <c r="K560" s="3">
        <v>38565</v>
      </c>
      <c r="L560" s="3">
        <v>37681</v>
      </c>
      <c r="M560" s="5">
        <v>36</v>
      </c>
      <c r="N560" s="3">
        <v>38777</v>
      </c>
      <c r="O560" s="1">
        <v>3</v>
      </c>
      <c r="P560" s="29">
        <f t="shared" si="52"/>
        <v>38687</v>
      </c>
      <c r="Q560" s="2" t="s">
        <v>2985</v>
      </c>
      <c r="R560" s="1">
        <v>24</v>
      </c>
      <c r="S560" s="2" t="s">
        <v>2547</v>
      </c>
      <c r="T560" s="29">
        <f t="shared" si="51"/>
        <v>39417</v>
      </c>
      <c r="U560" s="29">
        <f t="shared" si="53"/>
        <v>39508</v>
      </c>
      <c r="V560" s="5" t="s">
        <v>1712</v>
      </c>
      <c r="W560" s="5" t="s">
        <v>1714</v>
      </c>
      <c r="X560" s="2" t="s">
        <v>1710</v>
      </c>
      <c r="Y560" s="1" t="s">
        <v>2553</v>
      </c>
      <c r="Z560" s="4">
        <v>409.28</v>
      </c>
      <c r="AA560" s="2" t="s">
        <v>3403</v>
      </c>
      <c r="AB560" s="2" t="s">
        <v>1709</v>
      </c>
      <c r="AC560" s="2" t="s">
        <v>1713</v>
      </c>
      <c r="AD560" s="5" t="s">
        <v>2547</v>
      </c>
      <c r="AE560" s="2" t="s">
        <v>2547</v>
      </c>
      <c r="AF560" s="2" t="s">
        <v>2985</v>
      </c>
      <c r="AG560" s="1" t="s">
        <v>1383</v>
      </c>
      <c r="AH560" s="2" t="s">
        <v>2547</v>
      </c>
      <c r="AI560" s="4" t="s">
        <v>2547</v>
      </c>
      <c r="AJ560" s="2" t="s">
        <v>1711</v>
      </c>
      <c r="AK560" s="2"/>
      <c r="AL560" s="2"/>
      <c r="AM560" s="2"/>
    </row>
    <row r="561" spans="1:39" s="43" customFormat="1" ht="12.75" outlineLevel="1">
      <c r="A561" s="14" t="s">
        <v>898</v>
      </c>
      <c r="B561" s="27" t="s">
        <v>2390</v>
      </c>
      <c r="C561" s="2" t="s">
        <v>595</v>
      </c>
      <c r="D561" s="2">
        <f>COUNTIF(C:C,C561)</f>
        <v>1</v>
      </c>
      <c r="E561" s="30" t="s">
        <v>3678</v>
      </c>
      <c r="F561" s="5" t="s">
        <v>374</v>
      </c>
      <c r="G561" s="2" t="s">
        <v>128</v>
      </c>
      <c r="H561" s="28"/>
      <c r="I561" s="2"/>
      <c r="J561" s="5" t="s">
        <v>140</v>
      </c>
      <c r="K561" s="3">
        <v>38565</v>
      </c>
      <c r="L561" s="3">
        <v>37681</v>
      </c>
      <c r="M561" s="5">
        <v>36</v>
      </c>
      <c r="N561" s="3">
        <v>38777</v>
      </c>
      <c r="O561" s="2">
        <v>3</v>
      </c>
      <c r="P561" s="29">
        <f t="shared" si="52"/>
        <v>38687</v>
      </c>
      <c r="Q561" s="2" t="s">
        <v>2985</v>
      </c>
      <c r="R561" s="2">
        <v>24</v>
      </c>
      <c r="S561" s="2" t="s">
        <v>2547</v>
      </c>
      <c r="T561" s="29">
        <f t="shared" si="51"/>
        <v>39417</v>
      </c>
      <c r="U561" s="29">
        <f t="shared" si="53"/>
        <v>39508</v>
      </c>
      <c r="V561" s="5" t="s">
        <v>1712</v>
      </c>
      <c r="W561" s="5" t="s">
        <v>1714</v>
      </c>
      <c r="X561" s="2" t="s">
        <v>1710</v>
      </c>
      <c r="Y561" s="1" t="s">
        <v>2553</v>
      </c>
      <c r="Z561" s="4">
        <v>2461.82</v>
      </c>
      <c r="AA561" s="2" t="s">
        <v>3403</v>
      </c>
      <c r="AB561" s="2" t="s">
        <v>1709</v>
      </c>
      <c r="AC561" s="2" t="s">
        <v>1713</v>
      </c>
      <c r="AD561" s="5" t="s">
        <v>2200</v>
      </c>
      <c r="AE561" s="2" t="s">
        <v>2547</v>
      </c>
      <c r="AF561" s="2" t="s">
        <v>2985</v>
      </c>
      <c r="AG561" s="1" t="s">
        <v>1383</v>
      </c>
      <c r="AH561" s="2" t="s">
        <v>2547</v>
      </c>
      <c r="AI561" s="4" t="s">
        <v>2547</v>
      </c>
      <c r="AJ561" s="2" t="s">
        <v>1711</v>
      </c>
      <c r="AK561" s="2"/>
      <c r="AL561" s="2"/>
      <c r="AM561" s="2"/>
    </row>
    <row r="562" spans="1:39" s="43" customFormat="1" ht="12.75" outlineLevel="1">
      <c r="A562" s="14" t="s">
        <v>898</v>
      </c>
      <c r="B562" s="27" t="s">
        <v>2391</v>
      </c>
      <c r="C562" s="2" t="s">
        <v>596</v>
      </c>
      <c r="D562" s="2">
        <f>COUNTIF(C:C,C562)</f>
        <v>1</v>
      </c>
      <c r="E562" s="30" t="s">
        <v>3679</v>
      </c>
      <c r="F562" s="5" t="s">
        <v>375</v>
      </c>
      <c r="G562" s="2" t="s">
        <v>128</v>
      </c>
      <c r="H562" s="28"/>
      <c r="I562" s="2"/>
      <c r="J562" s="5" t="s">
        <v>140</v>
      </c>
      <c r="K562" s="3">
        <v>38565</v>
      </c>
      <c r="L562" s="3">
        <v>37681</v>
      </c>
      <c r="M562" s="28">
        <v>36</v>
      </c>
      <c r="N562" s="3">
        <v>38777</v>
      </c>
      <c r="O562" s="5">
        <v>3</v>
      </c>
      <c r="P562" s="29">
        <f t="shared" si="52"/>
        <v>38687</v>
      </c>
      <c r="Q562" s="2" t="s">
        <v>2985</v>
      </c>
      <c r="R562" s="5">
        <v>24</v>
      </c>
      <c r="S562" s="2" t="s">
        <v>2547</v>
      </c>
      <c r="T562" s="29">
        <f t="shared" si="51"/>
        <v>39417</v>
      </c>
      <c r="U562" s="29">
        <f t="shared" si="53"/>
        <v>39508</v>
      </c>
      <c r="V562" s="5" t="s">
        <v>1712</v>
      </c>
      <c r="W562" s="5" t="s">
        <v>1714</v>
      </c>
      <c r="X562" s="2" t="s">
        <v>1710</v>
      </c>
      <c r="Y562" s="1" t="s">
        <v>2553</v>
      </c>
      <c r="Z562" s="4">
        <v>4054.4</v>
      </c>
      <c r="AA562" s="2" t="s">
        <v>3403</v>
      </c>
      <c r="AB562" s="2" t="s">
        <v>1709</v>
      </c>
      <c r="AC562" s="2" t="s">
        <v>1713</v>
      </c>
      <c r="AD562" s="1" t="s">
        <v>1498</v>
      </c>
      <c r="AE562" s="2" t="s">
        <v>2547</v>
      </c>
      <c r="AF562" s="2" t="s">
        <v>2985</v>
      </c>
      <c r="AG562" s="1" t="s">
        <v>1383</v>
      </c>
      <c r="AH562" s="2" t="s">
        <v>2547</v>
      </c>
      <c r="AI562" s="4" t="s">
        <v>2547</v>
      </c>
      <c r="AJ562" s="2" t="s">
        <v>1711</v>
      </c>
      <c r="AK562" s="2"/>
      <c r="AL562" s="2"/>
      <c r="AM562" s="2"/>
    </row>
    <row r="563" spans="1:39" s="43" customFormat="1" ht="12.75" outlineLevel="1">
      <c r="A563" s="14" t="s">
        <v>898</v>
      </c>
      <c r="B563" s="27" t="s">
        <v>2392</v>
      </c>
      <c r="C563" s="2" t="s">
        <v>598</v>
      </c>
      <c r="D563" s="2">
        <f>COUNTIF(C:C,C563)</f>
        <v>1</v>
      </c>
      <c r="E563" s="30" t="s">
        <v>3680</v>
      </c>
      <c r="F563" s="5" t="s">
        <v>377</v>
      </c>
      <c r="G563" s="2" t="s">
        <v>128</v>
      </c>
      <c r="H563" s="28"/>
      <c r="I563" s="2"/>
      <c r="J563" s="5" t="s">
        <v>140</v>
      </c>
      <c r="K563" s="3">
        <v>38565</v>
      </c>
      <c r="L563" s="3">
        <v>37681</v>
      </c>
      <c r="M563" s="5">
        <v>36</v>
      </c>
      <c r="N563" s="3">
        <v>38777</v>
      </c>
      <c r="O563" s="5">
        <v>3</v>
      </c>
      <c r="P563" s="29">
        <f t="shared" si="52"/>
        <v>38687</v>
      </c>
      <c r="Q563" s="2" t="s">
        <v>2985</v>
      </c>
      <c r="R563" s="5">
        <v>24</v>
      </c>
      <c r="S563" s="2" t="s">
        <v>2547</v>
      </c>
      <c r="T563" s="29">
        <f t="shared" si="51"/>
        <v>39417</v>
      </c>
      <c r="U563" s="29">
        <f t="shared" si="53"/>
        <v>39508</v>
      </c>
      <c r="V563" s="5" t="s">
        <v>1712</v>
      </c>
      <c r="W563" s="5" t="s">
        <v>1714</v>
      </c>
      <c r="X563" s="2" t="s">
        <v>1710</v>
      </c>
      <c r="Y563" s="1" t="s">
        <v>2553</v>
      </c>
      <c r="Z563" s="4">
        <v>3411.44</v>
      </c>
      <c r="AA563" s="2" t="s">
        <v>3403</v>
      </c>
      <c r="AB563" s="2" t="s">
        <v>1709</v>
      </c>
      <c r="AC563" s="2" t="s">
        <v>1713</v>
      </c>
      <c r="AD563" s="1" t="s">
        <v>1494</v>
      </c>
      <c r="AE563" s="2" t="s">
        <v>2547</v>
      </c>
      <c r="AF563" s="2" t="s">
        <v>2985</v>
      </c>
      <c r="AG563" s="1" t="s">
        <v>1383</v>
      </c>
      <c r="AH563" s="2" t="s">
        <v>2547</v>
      </c>
      <c r="AI563" s="4" t="s">
        <v>2547</v>
      </c>
      <c r="AJ563" s="2" t="s">
        <v>1711</v>
      </c>
      <c r="AK563" s="2"/>
      <c r="AL563" s="2"/>
      <c r="AM563" s="2"/>
    </row>
    <row r="564" spans="1:39" s="43" customFormat="1" ht="12.75" outlineLevel="1">
      <c r="A564" s="14" t="s">
        <v>898</v>
      </c>
      <c r="B564" s="27" t="s">
        <v>2393</v>
      </c>
      <c r="C564" s="2" t="s">
        <v>594</v>
      </c>
      <c r="D564" s="2">
        <f>COUNTIF(C:C,C564)</f>
        <v>18</v>
      </c>
      <c r="E564" s="30" t="s">
        <v>3676</v>
      </c>
      <c r="F564" s="5" t="s">
        <v>1600</v>
      </c>
      <c r="G564" s="2" t="s">
        <v>128</v>
      </c>
      <c r="H564" s="28"/>
      <c r="I564" s="2"/>
      <c r="J564" s="5" t="s">
        <v>140</v>
      </c>
      <c r="K564" s="3">
        <v>38565</v>
      </c>
      <c r="L564" s="3">
        <v>37681</v>
      </c>
      <c r="M564" s="5">
        <v>36</v>
      </c>
      <c r="N564" s="3">
        <v>38777</v>
      </c>
      <c r="O564" s="1">
        <v>3</v>
      </c>
      <c r="P564" s="29">
        <f t="shared" si="52"/>
        <v>38687</v>
      </c>
      <c r="Q564" s="2" t="s">
        <v>2985</v>
      </c>
      <c r="R564" s="1">
        <v>24</v>
      </c>
      <c r="S564" s="2" t="s">
        <v>2547</v>
      </c>
      <c r="T564" s="29">
        <f t="shared" si="51"/>
        <v>39417</v>
      </c>
      <c r="U564" s="29">
        <f t="shared" si="53"/>
        <v>39508</v>
      </c>
      <c r="V564" s="5" t="s">
        <v>1712</v>
      </c>
      <c r="W564" s="5" t="s">
        <v>1714</v>
      </c>
      <c r="X564" s="2" t="s">
        <v>1710</v>
      </c>
      <c r="Y564" s="1" t="s">
        <v>2553</v>
      </c>
      <c r="Z564" s="4">
        <v>648</v>
      </c>
      <c r="AA564" s="2" t="s">
        <v>3403</v>
      </c>
      <c r="AB564" s="2" t="s">
        <v>1709</v>
      </c>
      <c r="AC564" s="2" t="s">
        <v>1713</v>
      </c>
      <c r="AD564" s="5" t="s">
        <v>1345</v>
      </c>
      <c r="AE564" s="2" t="s">
        <v>2547</v>
      </c>
      <c r="AF564" s="2" t="s">
        <v>2985</v>
      </c>
      <c r="AG564" s="1" t="s">
        <v>1383</v>
      </c>
      <c r="AH564" s="2" t="s">
        <v>2547</v>
      </c>
      <c r="AI564" s="4" t="s">
        <v>2547</v>
      </c>
      <c r="AJ564" s="2" t="s">
        <v>1711</v>
      </c>
      <c r="AK564" s="2"/>
      <c r="AL564" s="2"/>
      <c r="AM564" s="2"/>
    </row>
    <row r="565" spans="1:39" s="43" customFormat="1" ht="12.75" outlineLevel="1">
      <c r="A565" s="14" t="s">
        <v>898</v>
      </c>
      <c r="B565" s="27" t="s">
        <v>2394</v>
      </c>
      <c r="C565" s="2" t="s">
        <v>597</v>
      </c>
      <c r="D565" s="2">
        <f>COUNTIF(C:C,C565)</f>
        <v>1</v>
      </c>
      <c r="E565" s="30" t="s">
        <v>3681</v>
      </c>
      <c r="F565" s="5" t="s">
        <v>376</v>
      </c>
      <c r="G565" s="2" t="s">
        <v>128</v>
      </c>
      <c r="H565" s="28"/>
      <c r="I565" s="2"/>
      <c r="J565" s="5" t="s">
        <v>140</v>
      </c>
      <c r="K565" s="3">
        <v>38565</v>
      </c>
      <c r="L565" s="3">
        <v>37681</v>
      </c>
      <c r="M565" s="28">
        <v>36</v>
      </c>
      <c r="N565" s="3">
        <v>38777</v>
      </c>
      <c r="O565" s="5">
        <v>3</v>
      </c>
      <c r="P565" s="29">
        <f t="shared" si="52"/>
        <v>38687</v>
      </c>
      <c r="Q565" s="2" t="s">
        <v>2985</v>
      </c>
      <c r="R565" s="5">
        <v>24</v>
      </c>
      <c r="S565" s="2" t="s">
        <v>2547</v>
      </c>
      <c r="T565" s="29">
        <f t="shared" si="51"/>
        <v>39417</v>
      </c>
      <c r="U565" s="29">
        <f t="shared" si="53"/>
        <v>39508</v>
      </c>
      <c r="V565" s="5" t="s">
        <v>1712</v>
      </c>
      <c r="W565" s="5" t="s">
        <v>1714</v>
      </c>
      <c r="X565" s="2" t="s">
        <v>1710</v>
      </c>
      <c r="Y565" s="1" t="s">
        <v>2553</v>
      </c>
      <c r="Z565" s="4">
        <v>2900.69</v>
      </c>
      <c r="AA565" s="2" t="s">
        <v>3403</v>
      </c>
      <c r="AB565" s="2" t="s">
        <v>1709</v>
      </c>
      <c r="AC565" s="2" t="s">
        <v>1713</v>
      </c>
      <c r="AD565" s="1" t="s">
        <v>1499</v>
      </c>
      <c r="AE565" s="2" t="s">
        <v>2547</v>
      </c>
      <c r="AF565" s="2" t="s">
        <v>2985</v>
      </c>
      <c r="AG565" s="1" t="s">
        <v>1383</v>
      </c>
      <c r="AH565" s="2" t="s">
        <v>2547</v>
      </c>
      <c r="AI565" s="4" t="s">
        <v>2547</v>
      </c>
      <c r="AJ565" s="2" t="s">
        <v>1711</v>
      </c>
      <c r="AK565" s="2"/>
      <c r="AL565" s="2"/>
      <c r="AM565" s="2"/>
    </row>
    <row r="566" spans="1:39" s="43" customFormat="1" ht="12.75" outlineLevel="1">
      <c r="A566" s="14" t="s">
        <v>898</v>
      </c>
      <c r="B566" s="27" t="s">
        <v>2395</v>
      </c>
      <c r="C566" s="2" t="s">
        <v>594</v>
      </c>
      <c r="D566" s="2">
        <f>COUNTIF(C:C,C566)</f>
        <v>18</v>
      </c>
      <c r="E566" s="30"/>
      <c r="F566" s="5" t="s">
        <v>2150</v>
      </c>
      <c r="G566" s="2" t="s">
        <v>128</v>
      </c>
      <c r="H566" s="28"/>
      <c r="I566" s="2"/>
      <c r="J566" s="5" t="s">
        <v>140</v>
      </c>
      <c r="K566" s="14" t="s">
        <v>2547</v>
      </c>
      <c r="L566" s="3" t="s">
        <v>2547</v>
      </c>
      <c r="M566" s="3" t="s">
        <v>2547</v>
      </c>
      <c r="N566" s="3" t="s">
        <v>2547</v>
      </c>
      <c r="O566" s="3" t="s">
        <v>2547</v>
      </c>
      <c r="P566" s="3" t="s">
        <v>2547</v>
      </c>
      <c r="Q566" s="3" t="s">
        <v>2547</v>
      </c>
      <c r="R566" s="3" t="s">
        <v>2547</v>
      </c>
      <c r="S566" s="3" t="s">
        <v>2547</v>
      </c>
      <c r="T566" s="3" t="s">
        <v>2547</v>
      </c>
      <c r="U566" s="3" t="s">
        <v>2547</v>
      </c>
      <c r="V566" s="3" t="s">
        <v>2547</v>
      </c>
      <c r="W566" s="5" t="s">
        <v>1714</v>
      </c>
      <c r="X566" s="2" t="s">
        <v>2547</v>
      </c>
      <c r="Y566" s="2" t="s">
        <v>2547</v>
      </c>
      <c r="Z566" s="4" t="s">
        <v>2547</v>
      </c>
      <c r="AA566" s="2" t="s">
        <v>3403</v>
      </c>
      <c r="AB566" s="2" t="s">
        <v>2547</v>
      </c>
      <c r="AC566" s="2" t="s">
        <v>2547</v>
      </c>
      <c r="AD566" s="5" t="s">
        <v>2547</v>
      </c>
      <c r="AE566" s="5" t="s">
        <v>2547</v>
      </c>
      <c r="AF566" s="2" t="s">
        <v>2985</v>
      </c>
      <c r="AG566" s="1" t="s">
        <v>1383</v>
      </c>
      <c r="AH566" s="2" t="s">
        <v>2547</v>
      </c>
      <c r="AI566" s="4" t="s">
        <v>2547</v>
      </c>
      <c r="AJ566" s="2" t="s">
        <v>2547</v>
      </c>
      <c r="AK566" s="2"/>
      <c r="AL566" s="2"/>
      <c r="AM566" s="2"/>
    </row>
    <row r="567" spans="1:39" s="43" customFormat="1" ht="12.75" outlineLevel="1">
      <c r="A567" s="14" t="s">
        <v>898</v>
      </c>
      <c r="B567" s="27" t="s">
        <v>2396</v>
      </c>
      <c r="C567" s="2" t="s">
        <v>594</v>
      </c>
      <c r="D567" s="2">
        <f>COUNTIF(C:C,C567)</f>
        <v>18</v>
      </c>
      <c r="E567" s="30"/>
      <c r="F567" s="5" t="s">
        <v>2150</v>
      </c>
      <c r="G567" s="2" t="s">
        <v>128</v>
      </c>
      <c r="H567" s="28"/>
      <c r="I567" s="2"/>
      <c r="J567" s="5" t="s">
        <v>140</v>
      </c>
      <c r="K567" s="14" t="s">
        <v>2547</v>
      </c>
      <c r="L567" s="3" t="s">
        <v>2547</v>
      </c>
      <c r="M567" s="3" t="s">
        <v>2547</v>
      </c>
      <c r="N567" s="3" t="s">
        <v>2547</v>
      </c>
      <c r="O567" s="3" t="s">
        <v>2547</v>
      </c>
      <c r="P567" s="3" t="s">
        <v>2547</v>
      </c>
      <c r="Q567" s="3" t="s">
        <v>2547</v>
      </c>
      <c r="R567" s="3" t="s">
        <v>2547</v>
      </c>
      <c r="S567" s="3" t="s">
        <v>2547</v>
      </c>
      <c r="T567" s="3" t="s">
        <v>2547</v>
      </c>
      <c r="U567" s="3" t="s">
        <v>2547</v>
      </c>
      <c r="V567" s="3" t="s">
        <v>2547</v>
      </c>
      <c r="W567" s="5" t="s">
        <v>1714</v>
      </c>
      <c r="X567" s="2" t="s">
        <v>2547</v>
      </c>
      <c r="Y567" s="2" t="s">
        <v>2547</v>
      </c>
      <c r="Z567" s="4" t="s">
        <v>2547</v>
      </c>
      <c r="AA567" s="2" t="s">
        <v>3403</v>
      </c>
      <c r="AB567" s="2" t="s">
        <v>2547</v>
      </c>
      <c r="AC567" s="2" t="s">
        <v>2547</v>
      </c>
      <c r="AD567" s="2" t="s">
        <v>2547</v>
      </c>
      <c r="AE567" s="5" t="s">
        <v>2547</v>
      </c>
      <c r="AF567" s="2" t="s">
        <v>2985</v>
      </c>
      <c r="AG567" s="1" t="s">
        <v>1383</v>
      </c>
      <c r="AH567" s="2" t="s">
        <v>2547</v>
      </c>
      <c r="AI567" s="4" t="s">
        <v>2547</v>
      </c>
      <c r="AJ567" s="2" t="s">
        <v>2547</v>
      </c>
      <c r="AK567" s="2"/>
      <c r="AL567" s="2"/>
      <c r="AM567" s="2"/>
    </row>
    <row r="568" spans="1:39" s="43" customFormat="1" ht="12.75" outlineLevel="1">
      <c r="A568" s="14" t="s">
        <v>898</v>
      </c>
      <c r="B568" s="27" t="s">
        <v>2397</v>
      </c>
      <c r="C568" s="2" t="s">
        <v>594</v>
      </c>
      <c r="D568" s="2">
        <f>COUNTIF(C:C,C568)</f>
        <v>18</v>
      </c>
      <c r="E568" s="30"/>
      <c r="F568" s="5" t="s">
        <v>2150</v>
      </c>
      <c r="G568" s="2" t="s">
        <v>128</v>
      </c>
      <c r="H568" s="28"/>
      <c r="I568" s="2"/>
      <c r="J568" s="5" t="s">
        <v>140</v>
      </c>
      <c r="K568" s="14" t="s">
        <v>2547</v>
      </c>
      <c r="L568" s="3" t="s">
        <v>2547</v>
      </c>
      <c r="M568" s="3" t="s">
        <v>2547</v>
      </c>
      <c r="N568" s="3" t="s">
        <v>2547</v>
      </c>
      <c r="O568" s="3" t="s">
        <v>2547</v>
      </c>
      <c r="P568" s="3" t="s">
        <v>2547</v>
      </c>
      <c r="Q568" s="3" t="s">
        <v>2547</v>
      </c>
      <c r="R568" s="3" t="s">
        <v>2547</v>
      </c>
      <c r="S568" s="3" t="s">
        <v>2547</v>
      </c>
      <c r="T568" s="3" t="s">
        <v>2547</v>
      </c>
      <c r="U568" s="3" t="s">
        <v>2547</v>
      </c>
      <c r="V568" s="3" t="s">
        <v>2547</v>
      </c>
      <c r="W568" s="5" t="s">
        <v>1714</v>
      </c>
      <c r="X568" s="2" t="s">
        <v>2547</v>
      </c>
      <c r="Y568" s="2" t="s">
        <v>2547</v>
      </c>
      <c r="Z568" s="4" t="s">
        <v>2547</v>
      </c>
      <c r="AA568" s="2" t="s">
        <v>3403</v>
      </c>
      <c r="AB568" s="2" t="s">
        <v>2547</v>
      </c>
      <c r="AC568" s="2" t="s">
        <v>2547</v>
      </c>
      <c r="AD568" s="5" t="s">
        <v>2547</v>
      </c>
      <c r="AE568" s="5" t="s">
        <v>2547</v>
      </c>
      <c r="AF568" s="2" t="s">
        <v>2985</v>
      </c>
      <c r="AG568" s="1" t="s">
        <v>1383</v>
      </c>
      <c r="AH568" s="2" t="s">
        <v>2547</v>
      </c>
      <c r="AI568" s="4" t="s">
        <v>2547</v>
      </c>
      <c r="AJ568" s="2" t="s">
        <v>2547</v>
      </c>
      <c r="AK568" s="2"/>
      <c r="AL568" s="2"/>
      <c r="AM568" s="2"/>
    </row>
    <row r="569" spans="1:39" s="43" customFormat="1" ht="12.75" outlineLevel="1">
      <c r="A569" s="14" t="s">
        <v>898</v>
      </c>
      <c r="B569" s="27" t="s">
        <v>2398</v>
      </c>
      <c r="C569" s="2" t="s">
        <v>594</v>
      </c>
      <c r="D569" s="2">
        <f>COUNTIF(C:C,C569)</f>
        <v>18</v>
      </c>
      <c r="E569" s="30"/>
      <c r="F569" s="5" t="s">
        <v>2150</v>
      </c>
      <c r="G569" s="2" t="s">
        <v>128</v>
      </c>
      <c r="H569" s="28"/>
      <c r="I569" s="2"/>
      <c r="J569" s="5" t="s">
        <v>140</v>
      </c>
      <c r="K569" s="14" t="s">
        <v>2547</v>
      </c>
      <c r="L569" s="3" t="s">
        <v>2547</v>
      </c>
      <c r="M569" s="3" t="s">
        <v>2547</v>
      </c>
      <c r="N569" s="3" t="s">
        <v>2547</v>
      </c>
      <c r="O569" s="3" t="s">
        <v>2547</v>
      </c>
      <c r="P569" s="3" t="s">
        <v>2547</v>
      </c>
      <c r="Q569" s="3" t="s">
        <v>2547</v>
      </c>
      <c r="R569" s="3" t="s">
        <v>2547</v>
      </c>
      <c r="S569" s="3" t="s">
        <v>2547</v>
      </c>
      <c r="T569" s="3" t="s">
        <v>2547</v>
      </c>
      <c r="U569" s="3" t="s">
        <v>2547</v>
      </c>
      <c r="V569" s="3" t="s">
        <v>2547</v>
      </c>
      <c r="W569" s="5" t="s">
        <v>1714</v>
      </c>
      <c r="X569" s="2" t="s">
        <v>2547</v>
      </c>
      <c r="Y569" s="2" t="s">
        <v>2547</v>
      </c>
      <c r="Z569" s="4" t="s">
        <v>2547</v>
      </c>
      <c r="AA569" s="2" t="s">
        <v>3403</v>
      </c>
      <c r="AB569" s="2" t="s">
        <v>2547</v>
      </c>
      <c r="AC569" s="2" t="s">
        <v>2547</v>
      </c>
      <c r="AD569" s="5" t="s">
        <v>2547</v>
      </c>
      <c r="AE569" s="5" t="s">
        <v>2547</v>
      </c>
      <c r="AF569" s="2" t="s">
        <v>2985</v>
      </c>
      <c r="AG569" s="1" t="s">
        <v>1383</v>
      </c>
      <c r="AH569" s="2" t="s">
        <v>2547</v>
      </c>
      <c r="AI569" s="4" t="s">
        <v>2547</v>
      </c>
      <c r="AJ569" s="2" t="s">
        <v>2547</v>
      </c>
      <c r="AK569" s="2"/>
      <c r="AL569" s="2"/>
      <c r="AM569" s="2"/>
    </row>
    <row r="570" spans="1:39" s="43" customFormat="1" ht="12.75" outlineLevel="1">
      <c r="A570" s="14" t="s">
        <v>898</v>
      </c>
      <c r="B570" s="27" t="s">
        <v>2399</v>
      </c>
      <c r="C570" s="14" t="s">
        <v>1537</v>
      </c>
      <c r="D570" s="2">
        <f>COUNTIF(C:C,C570)</f>
        <v>1</v>
      </c>
      <c r="E570" s="21" t="s">
        <v>3682</v>
      </c>
      <c r="F570" s="14" t="s">
        <v>730</v>
      </c>
      <c r="G570" s="2" t="s">
        <v>128</v>
      </c>
      <c r="H570" s="28"/>
      <c r="I570" s="2"/>
      <c r="J570" s="14" t="s">
        <v>1951</v>
      </c>
      <c r="K570" s="14" t="s">
        <v>2547</v>
      </c>
      <c r="L570" s="14" t="s">
        <v>2547</v>
      </c>
      <c r="M570" s="14" t="s">
        <v>2547</v>
      </c>
      <c r="N570" s="14" t="s">
        <v>2547</v>
      </c>
      <c r="O570" s="14" t="s">
        <v>2547</v>
      </c>
      <c r="P570" s="14" t="s">
        <v>2547</v>
      </c>
      <c r="Q570" s="14" t="s">
        <v>2547</v>
      </c>
      <c r="R570" s="14" t="s">
        <v>2547</v>
      </c>
      <c r="S570" s="14" t="s">
        <v>2547</v>
      </c>
      <c r="T570" s="14" t="s">
        <v>2547</v>
      </c>
      <c r="U570" s="14" t="s">
        <v>2547</v>
      </c>
      <c r="V570" s="14" t="s">
        <v>2548</v>
      </c>
      <c r="W570" s="2" t="s">
        <v>1289</v>
      </c>
      <c r="X570" s="14" t="s">
        <v>1290</v>
      </c>
      <c r="Y570" s="14" t="s">
        <v>1384</v>
      </c>
      <c r="Z570" s="18">
        <v>10431.26</v>
      </c>
      <c r="AA570" s="14" t="s">
        <v>3403</v>
      </c>
      <c r="AB570" s="14" t="s">
        <v>1291</v>
      </c>
      <c r="AC570" s="14" t="s">
        <v>2547</v>
      </c>
      <c r="AD570" s="14" t="s">
        <v>1507</v>
      </c>
      <c r="AE570" s="14" t="s">
        <v>2547</v>
      </c>
      <c r="AF570" s="2" t="s">
        <v>2985</v>
      </c>
      <c r="AG570" s="14" t="s">
        <v>1383</v>
      </c>
      <c r="AH570" s="14" t="s">
        <v>1292</v>
      </c>
      <c r="AI570" s="14" t="s">
        <v>2547</v>
      </c>
      <c r="AJ570" s="14"/>
      <c r="AK570" s="14"/>
      <c r="AL570" s="2"/>
      <c r="AM570" s="2"/>
    </row>
    <row r="571" spans="1:39" s="43" customFormat="1" ht="12.75" outlineLevel="1">
      <c r="A571" s="14" t="s">
        <v>898</v>
      </c>
      <c r="B571" s="27" t="s">
        <v>2400</v>
      </c>
      <c r="C571" s="14" t="s">
        <v>297</v>
      </c>
      <c r="D571" s="2">
        <f>COUNTIF(C:C,C571)</f>
        <v>1</v>
      </c>
      <c r="E571" s="21" t="s">
        <v>3683</v>
      </c>
      <c r="F571" s="14" t="s">
        <v>52</v>
      </c>
      <c r="G571" s="2" t="s">
        <v>128</v>
      </c>
      <c r="H571" s="28"/>
      <c r="I571" s="2"/>
      <c r="J571" s="14" t="s">
        <v>197</v>
      </c>
      <c r="K571" s="31">
        <v>39429</v>
      </c>
      <c r="L571" s="14" t="s">
        <v>3708</v>
      </c>
      <c r="M571" s="14" t="s">
        <v>3708</v>
      </c>
      <c r="N571" s="14" t="s">
        <v>3708</v>
      </c>
      <c r="O571" s="14" t="s">
        <v>3708</v>
      </c>
      <c r="P571" s="14" t="s">
        <v>3708</v>
      </c>
      <c r="Q571" s="14" t="s">
        <v>3708</v>
      </c>
      <c r="R571" s="14" t="s">
        <v>3708</v>
      </c>
      <c r="S571" s="14" t="s">
        <v>3708</v>
      </c>
      <c r="T571" s="14" t="s">
        <v>3708</v>
      </c>
      <c r="U571" s="14" t="s">
        <v>3708</v>
      </c>
      <c r="V571" s="14" t="s">
        <v>2548</v>
      </c>
      <c r="W571" s="2" t="s">
        <v>1289</v>
      </c>
      <c r="X571" s="14" t="s">
        <v>53</v>
      </c>
      <c r="Y571" s="14" t="s">
        <v>1384</v>
      </c>
      <c r="Z571" s="18">
        <v>469.98</v>
      </c>
      <c r="AA571" s="14" t="s">
        <v>54</v>
      </c>
      <c r="AB571" s="14" t="s">
        <v>55</v>
      </c>
      <c r="AC571" s="14" t="s">
        <v>2547</v>
      </c>
      <c r="AD571" s="5" t="s">
        <v>2197</v>
      </c>
      <c r="AE571" s="14" t="s">
        <v>2547</v>
      </c>
      <c r="AF571" s="2" t="s">
        <v>2985</v>
      </c>
      <c r="AG571" s="14" t="s">
        <v>56</v>
      </c>
      <c r="AH571" s="14" t="s">
        <v>54</v>
      </c>
      <c r="AI571" s="14" t="s">
        <v>2547</v>
      </c>
      <c r="AJ571" s="14"/>
      <c r="AK571" s="14"/>
      <c r="AL571" s="14"/>
      <c r="AM571" s="14"/>
    </row>
    <row r="572" spans="1:39" s="43" customFormat="1" ht="12.75" outlineLevel="1">
      <c r="A572" s="14" t="s">
        <v>898</v>
      </c>
      <c r="B572" s="27" t="s">
        <v>2401</v>
      </c>
      <c r="C572" s="14" t="s">
        <v>3917</v>
      </c>
      <c r="D572" s="2">
        <f>COUNTIF(C:C,C572)</f>
        <v>1</v>
      </c>
      <c r="E572" s="21" t="s">
        <v>3684</v>
      </c>
      <c r="F572" s="14" t="s">
        <v>3918</v>
      </c>
      <c r="G572" s="2" t="s">
        <v>128</v>
      </c>
      <c r="H572" s="28"/>
      <c r="I572" s="2"/>
      <c r="J572" s="14" t="s">
        <v>1951</v>
      </c>
      <c r="K572" s="31">
        <v>39226</v>
      </c>
      <c r="L572" s="31">
        <v>39226</v>
      </c>
      <c r="M572" s="17" t="s">
        <v>2547</v>
      </c>
      <c r="N572" s="14" t="s">
        <v>2547</v>
      </c>
      <c r="O572" s="14" t="s">
        <v>2547</v>
      </c>
      <c r="P572" s="14" t="s">
        <v>2547</v>
      </c>
      <c r="Q572" s="14" t="s">
        <v>2547</v>
      </c>
      <c r="R572" s="14" t="s">
        <v>2547</v>
      </c>
      <c r="S572" s="14" t="s">
        <v>2547</v>
      </c>
      <c r="T572" s="14" t="s">
        <v>2547</v>
      </c>
      <c r="U572" s="14" t="s">
        <v>2547</v>
      </c>
      <c r="V572" s="14" t="s">
        <v>2548</v>
      </c>
      <c r="W572" s="2" t="s">
        <v>1289</v>
      </c>
      <c r="X572" s="14" t="s">
        <v>1479</v>
      </c>
      <c r="Y572" s="14" t="s">
        <v>1384</v>
      </c>
      <c r="Z572" s="18">
        <v>764.19</v>
      </c>
      <c r="AA572" s="14" t="s">
        <v>3403</v>
      </c>
      <c r="AB572" s="14" t="s">
        <v>3825</v>
      </c>
      <c r="AC572" s="2" t="s">
        <v>1713</v>
      </c>
      <c r="AD572" s="5" t="s">
        <v>2197</v>
      </c>
      <c r="AE572" s="14" t="s">
        <v>2547</v>
      </c>
      <c r="AF572" s="2" t="s">
        <v>2985</v>
      </c>
      <c r="AG572" s="1" t="s">
        <v>1383</v>
      </c>
      <c r="AH572" s="14" t="s">
        <v>2547</v>
      </c>
      <c r="AI572" s="14" t="s">
        <v>2547</v>
      </c>
      <c r="AJ572" s="14"/>
      <c r="AK572" s="14"/>
      <c r="AL572" s="14"/>
      <c r="AM572" s="14"/>
    </row>
    <row r="573" spans="1:39" s="43" customFormat="1" ht="12.75" outlineLevel="1">
      <c r="A573" s="5" t="s">
        <v>898</v>
      </c>
      <c r="B573" s="27" t="s">
        <v>2402</v>
      </c>
      <c r="C573" s="2" t="s">
        <v>2809</v>
      </c>
      <c r="D573" s="2">
        <f>COUNTIF(C:C,C573)</f>
        <v>1</v>
      </c>
      <c r="E573" s="41" t="s">
        <v>1381</v>
      </c>
      <c r="F573" s="1" t="s">
        <v>1381</v>
      </c>
      <c r="G573" s="2" t="s">
        <v>128</v>
      </c>
      <c r="H573" s="28"/>
      <c r="I573" s="2"/>
      <c r="J573" s="5" t="s">
        <v>140</v>
      </c>
      <c r="K573" s="2"/>
      <c r="L573" s="3">
        <v>37681</v>
      </c>
      <c r="M573" s="5">
        <v>36</v>
      </c>
      <c r="N573" s="3">
        <v>39508</v>
      </c>
      <c r="O573" s="1">
        <v>3</v>
      </c>
      <c r="P573" s="29">
        <f>IF(OR(N573="?",(O573="?")),"?",DATE(YEAR(N573),MONTH(N573)-(O573),DAY(N573)))</f>
        <v>39417</v>
      </c>
      <c r="Q573" s="2" t="s">
        <v>2564</v>
      </c>
      <c r="R573" s="1">
        <v>24</v>
      </c>
      <c r="S573" s="2" t="s">
        <v>2547</v>
      </c>
      <c r="T573" s="29">
        <f>IF(OR(O573="?",(U573="?")),"?",DATE(YEAR(U573),MONTH(U573)-(O573),DAY(U573)))</f>
        <v>40148</v>
      </c>
      <c r="U573" s="29">
        <f>IF(R573&lt;250,DATE(YEAR(N573),MONTH(N573)+(R573),DAY(N573)),IF(R573="Nvt",DATE(YEAR(N573),MONTH(N573),DAY(N573)),"?"))</f>
        <v>40238</v>
      </c>
      <c r="V573" s="5" t="s">
        <v>1721</v>
      </c>
      <c r="W573" s="1" t="s">
        <v>1382</v>
      </c>
      <c r="X573" s="2" t="s">
        <v>2564</v>
      </c>
      <c r="Y573" s="1" t="s">
        <v>2553</v>
      </c>
      <c r="Z573" s="4">
        <v>5527</v>
      </c>
      <c r="AA573" s="2" t="s">
        <v>2550</v>
      </c>
      <c r="AB573" s="2" t="s">
        <v>2564</v>
      </c>
      <c r="AC573" s="2" t="s">
        <v>2564</v>
      </c>
      <c r="AD573" s="1" t="s">
        <v>1509</v>
      </c>
      <c r="AE573" s="2" t="s">
        <v>2564</v>
      </c>
      <c r="AF573" s="2"/>
      <c r="AG573" s="1" t="s">
        <v>1383</v>
      </c>
      <c r="AH573" s="2" t="s">
        <v>2564</v>
      </c>
      <c r="AI573" s="2" t="s">
        <v>2564</v>
      </c>
      <c r="AJ573" s="2"/>
      <c r="AK573" s="2"/>
      <c r="AL573" s="2"/>
      <c r="AM573" s="2"/>
    </row>
    <row r="574" spans="1:39" s="43" customFormat="1" ht="12.75">
      <c r="A574" s="14" t="s">
        <v>898</v>
      </c>
      <c r="B574" s="27" t="s">
        <v>2403</v>
      </c>
      <c r="C574" s="2" t="s">
        <v>2678</v>
      </c>
      <c r="D574" s="2">
        <f>COUNTIF(C:C,C574)</f>
        <v>1</v>
      </c>
      <c r="E574" s="22">
        <v>7800</v>
      </c>
      <c r="F574" s="2" t="s">
        <v>2277</v>
      </c>
      <c r="G574" s="2" t="s">
        <v>105</v>
      </c>
      <c r="H574" s="2"/>
      <c r="I574" s="2"/>
      <c r="J574" s="2" t="s">
        <v>2546</v>
      </c>
      <c r="K574" s="3">
        <v>36430</v>
      </c>
      <c r="L574" s="3">
        <v>36526</v>
      </c>
      <c r="M574" s="28">
        <v>12</v>
      </c>
      <c r="N574" s="3">
        <v>36891</v>
      </c>
      <c r="O574" s="2">
        <v>3</v>
      </c>
      <c r="P574" s="29">
        <f>IF(OR(N574="?",(O574="?")),"?",DATE(YEAR(N574),MONTH(N574)-(O574),DAY(N574)))</f>
        <v>36800</v>
      </c>
      <c r="Q574" s="2" t="s">
        <v>2985</v>
      </c>
      <c r="R574" s="2">
        <v>12</v>
      </c>
      <c r="S574" s="2" t="s">
        <v>2547</v>
      </c>
      <c r="T574" s="29">
        <f>IF(OR(O574="?",(U574="?")),"?",DATE(YEAR(U574),MONTH(U574)-(O574),DAY(U574)))</f>
        <v>37165</v>
      </c>
      <c r="U574" s="29">
        <f>IF(R574&lt;250,DATE(YEAR(N574),MONTH(N574)+(R574),DAY(N574)),IF(R574="Nvt",DATE(YEAR(N574),MONTH(N574),DAY(N574)),"?"))</f>
        <v>37256</v>
      </c>
      <c r="V574" s="1" t="s">
        <v>2548</v>
      </c>
      <c r="W574" s="1" t="s">
        <v>2278</v>
      </c>
      <c r="X574" s="2"/>
      <c r="Y574" s="1" t="s">
        <v>2163</v>
      </c>
      <c r="Z574" s="4" t="s">
        <v>2547</v>
      </c>
      <c r="AA574" s="2" t="s">
        <v>2550</v>
      </c>
      <c r="AB574" s="2" t="s">
        <v>1156</v>
      </c>
      <c r="AC574" s="2" t="s">
        <v>2547</v>
      </c>
      <c r="AD574" s="5" t="s">
        <v>2200</v>
      </c>
      <c r="AE574" s="2" t="s">
        <v>2279</v>
      </c>
      <c r="AF574" s="2"/>
      <c r="AG574" s="1" t="s">
        <v>2170</v>
      </c>
      <c r="AH574" s="2" t="s">
        <v>2547</v>
      </c>
      <c r="AI574" s="2" t="s">
        <v>2547</v>
      </c>
      <c r="AJ574" s="2"/>
      <c r="AK574" s="2"/>
      <c r="AL574" s="2"/>
      <c r="AM574" s="2"/>
    </row>
    <row r="575" spans="1:39" s="43" customFormat="1" ht="12.75">
      <c r="A575" s="14" t="s">
        <v>898</v>
      </c>
      <c r="B575" s="27" t="s">
        <v>2547</v>
      </c>
      <c r="C575" s="14" t="s">
        <v>1050</v>
      </c>
      <c r="D575" s="2">
        <f>COUNTIF(C:C,C575)</f>
        <v>1</v>
      </c>
      <c r="E575" s="21" t="s">
        <v>2547</v>
      </c>
      <c r="F575" s="14" t="s">
        <v>2547</v>
      </c>
      <c r="G575" s="14" t="s">
        <v>3708</v>
      </c>
      <c r="H575" s="28"/>
      <c r="I575" s="2"/>
      <c r="J575" s="14" t="s">
        <v>1951</v>
      </c>
      <c r="K575" s="31">
        <v>39337</v>
      </c>
      <c r="L575" s="14" t="s">
        <v>3708</v>
      </c>
      <c r="M575" s="14" t="s">
        <v>3708</v>
      </c>
      <c r="N575" s="14" t="s">
        <v>3708</v>
      </c>
      <c r="O575" s="14" t="s">
        <v>3708</v>
      </c>
      <c r="P575" s="14" t="s">
        <v>3708</v>
      </c>
      <c r="Q575" s="14" t="s">
        <v>3708</v>
      </c>
      <c r="R575" s="14" t="s">
        <v>3708</v>
      </c>
      <c r="S575" s="14" t="s">
        <v>3708</v>
      </c>
      <c r="T575" s="14" t="s">
        <v>3708</v>
      </c>
      <c r="U575" s="14" t="s">
        <v>3708</v>
      </c>
      <c r="V575" s="1" t="s">
        <v>2548</v>
      </c>
      <c r="W575" s="2" t="s">
        <v>1051</v>
      </c>
      <c r="X575" s="2" t="s">
        <v>1051</v>
      </c>
      <c r="Y575" s="14" t="s">
        <v>1052</v>
      </c>
      <c r="Z575" s="18" t="s">
        <v>3708</v>
      </c>
      <c r="AA575" s="14" t="s">
        <v>2550</v>
      </c>
      <c r="AB575" s="14" t="s">
        <v>3708</v>
      </c>
      <c r="AC575" s="14" t="s">
        <v>3708</v>
      </c>
      <c r="AD575" s="14" t="s">
        <v>3708</v>
      </c>
      <c r="AE575" s="14" t="s">
        <v>2547</v>
      </c>
      <c r="AF575" s="14" t="s">
        <v>785</v>
      </c>
      <c r="AG575" s="14" t="s">
        <v>1053</v>
      </c>
      <c r="AH575" s="14" t="s">
        <v>3708</v>
      </c>
      <c r="AI575" s="14" t="s">
        <v>2547</v>
      </c>
      <c r="AJ575" s="14"/>
      <c r="AK575" s="14"/>
      <c r="AL575" s="14"/>
      <c r="AM575" s="14"/>
    </row>
    <row r="576" spans="1:39" s="43" customFormat="1" ht="12.75">
      <c r="A576" s="2" t="s">
        <v>898</v>
      </c>
      <c r="B576" s="27" t="s">
        <v>2404</v>
      </c>
      <c r="C576" s="2" t="s">
        <v>1196</v>
      </c>
      <c r="D576" s="2">
        <f>COUNTIF(C:C,C576)</f>
        <v>1</v>
      </c>
      <c r="E576" s="22" t="s">
        <v>2547</v>
      </c>
      <c r="F576" s="2" t="s">
        <v>2547</v>
      </c>
      <c r="G576" s="2" t="s">
        <v>2547</v>
      </c>
      <c r="H576" s="28"/>
      <c r="I576" s="2"/>
      <c r="J576" s="2" t="s">
        <v>1797</v>
      </c>
      <c r="K576" s="3">
        <v>39457</v>
      </c>
      <c r="L576" s="3">
        <v>39448</v>
      </c>
      <c r="M576" s="28">
        <v>16</v>
      </c>
      <c r="N576" s="3">
        <v>39934</v>
      </c>
      <c r="O576" s="2">
        <v>1</v>
      </c>
      <c r="P576" s="29">
        <f aca="true" t="shared" si="54" ref="P576:P581">IF(OR(N576="?",(O576="?")),"?",DATE(YEAR(N576),MONTH(N576)-(O576),DAY(N576)))</f>
        <v>39904</v>
      </c>
      <c r="Q576" s="2" t="s">
        <v>2547</v>
      </c>
      <c r="R576" s="2" t="s">
        <v>2547</v>
      </c>
      <c r="S576" s="2" t="s">
        <v>2547</v>
      </c>
      <c r="T576" s="2" t="s">
        <v>2547</v>
      </c>
      <c r="U576" s="2" t="s">
        <v>2547</v>
      </c>
      <c r="V576" s="1" t="s">
        <v>2548</v>
      </c>
      <c r="W576" s="2" t="s">
        <v>1198</v>
      </c>
      <c r="X576" s="2" t="s">
        <v>1199</v>
      </c>
      <c r="Y576" s="2" t="s">
        <v>1200</v>
      </c>
      <c r="Z576" s="4">
        <v>440</v>
      </c>
      <c r="AA576" s="2" t="s">
        <v>1202</v>
      </c>
      <c r="AB576" s="2" t="s">
        <v>1203</v>
      </c>
      <c r="AC576" s="2" t="s">
        <v>2</v>
      </c>
      <c r="AD576" s="2" t="s">
        <v>2547</v>
      </c>
      <c r="AE576" s="2" t="s">
        <v>2547</v>
      </c>
      <c r="AF576" s="2"/>
      <c r="AG576" s="2" t="s">
        <v>3</v>
      </c>
      <c r="AH576" s="2" t="s">
        <v>1201</v>
      </c>
      <c r="AI576" s="2" t="s">
        <v>2547</v>
      </c>
      <c r="AJ576" s="2"/>
      <c r="AK576" s="2"/>
      <c r="AL576" s="2"/>
      <c r="AM576" s="2"/>
    </row>
    <row r="577" spans="1:39" s="43" customFormat="1" ht="12.75">
      <c r="A577" s="14" t="s">
        <v>898</v>
      </c>
      <c r="B577" s="27" t="s">
        <v>2405</v>
      </c>
      <c r="C577" s="2" t="s">
        <v>2827</v>
      </c>
      <c r="D577" s="2">
        <f>COUNTIF(C:C,C577)</f>
        <v>1</v>
      </c>
      <c r="E577" s="30" t="s">
        <v>3685</v>
      </c>
      <c r="F577" s="5" t="s">
        <v>2559</v>
      </c>
      <c r="G577" s="2" t="s">
        <v>114</v>
      </c>
      <c r="H577" s="28"/>
      <c r="I577" s="2"/>
      <c r="J577" s="2" t="s">
        <v>2546</v>
      </c>
      <c r="K577" s="3">
        <v>37630</v>
      </c>
      <c r="L577" s="3">
        <v>37630</v>
      </c>
      <c r="M577" s="5">
        <v>12</v>
      </c>
      <c r="N577" s="3">
        <v>37995</v>
      </c>
      <c r="O577" s="2">
        <v>3</v>
      </c>
      <c r="P577" s="29">
        <f t="shared" si="54"/>
        <v>37903</v>
      </c>
      <c r="Q577" s="2" t="s">
        <v>2985</v>
      </c>
      <c r="R577" s="2">
        <v>12</v>
      </c>
      <c r="S577" s="2" t="s">
        <v>2547</v>
      </c>
      <c r="T577" s="29">
        <f>IF(OR(O577="?",(U577="?")),"?",DATE(YEAR(U577),MONTH(U577)-(O577),DAY(U577)))</f>
        <v>38269</v>
      </c>
      <c r="U577" s="29">
        <f>IF(R577&lt;250,DATE(YEAR(N577),MONTH(N577)+(R577),DAY(N577)),IF(R577="Nvt",DATE(YEAR(N577),MONTH(N577),DAY(N577)),"?"))</f>
        <v>38361</v>
      </c>
      <c r="V577" s="1" t="s">
        <v>2548</v>
      </c>
      <c r="W577" s="1" t="s">
        <v>3023</v>
      </c>
      <c r="X577" s="2" t="s">
        <v>2560</v>
      </c>
      <c r="Y577" s="1" t="s">
        <v>1778</v>
      </c>
      <c r="Z577" s="4">
        <v>215</v>
      </c>
      <c r="AA577" s="2" t="s">
        <v>2550</v>
      </c>
      <c r="AB577" s="2" t="s">
        <v>2561</v>
      </c>
      <c r="AC577" s="2" t="s">
        <v>2547</v>
      </c>
      <c r="AD577" s="1" t="s">
        <v>1499</v>
      </c>
      <c r="AE577" s="2" t="s">
        <v>2547</v>
      </c>
      <c r="AF577" s="2" t="s">
        <v>2985</v>
      </c>
      <c r="AG577" s="1" t="s">
        <v>479</v>
      </c>
      <c r="AH577" s="2" t="s">
        <v>2558</v>
      </c>
      <c r="AI577" s="2" t="s">
        <v>2547</v>
      </c>
      <c r="AJ577" s="2"/>
      <c r="AK577" s="2"/>
      <c r="AL577" s="2"/>
      <c r="AM577" s="2"/>
    </row>
    <row r="578" spans="1:39" s="43" customFormat="1" ht="12.75">
      <c r="A578" s="2" t="s">
        <v>898</v>
      </c>
      <c r="B578" s="27" t="s">
        <v>2547</v>
      </c>
      <c r="C578" s="2" t="s">
        <v>1833</v>
      </c>
      <c r="D578" s="2">
        <f>COUNTIF(C:C,C578)</f>
        <v>1</v>
      </c>
      <c r="E578" s="22" t="s">
        <v>3572</v>
      </c>
      <c r="F578" s="2" t="s">
        <v>1834</v>
      </c>
      <c r="G578" s="2" t="s">
        <v>35</v>
      </c>
      <c r="H578" s="28"/>
      <c r="I578" s="2"/>
      <c r="J578" s="2" t="s">
        <v>1951</v>
      </c>
      <c r="K578" s="3">
        <v>39624</v>
      </c>
      <c r="L578" s="3">
        <v>39630</v>
      </c>
      <c r="M578" s="28">
        <v>12</v>
      </c>
      <c r="N578" s="3">
        <v>39995</v>
      </c>
      <c r="O578" s="2">
        <v>2</v>
      </c>
      <c r="P578" s="29">
        <f t="shared" si="54"/>
        <v>39934</v>
      </c>
      <c r="Q578" s="2" t="s">
        <v>2985</v>
      </c>
      <c r="R578" s="2">
        <v>12</v>
      </c>
      <c r="S578" s="2" t="s">
        <v>2547</v>
      </c>
      <c r="T578" s="29">
        <f>IF(OR(O578="?",(U578="?")),"?",DATE(YEAR(U578),MONTH(U578)-(O578),DAY(U578)))</f>
        <v>40299</v>
      </c>
      <c r="U578" s="29">
        <f>IF(R578&lt;250,DATE(YEAR(N578),MONTH(N578)+(R578),DAY(N578)),IF(R578="Nvt",DATE(YEAR(N578),MONTH(N578),DAY(N578)),"?"))</f>
        <v>40360</v>
      </c>
      <c r="V578" s="1" t="s">
        <v>2548</v>
      </c>
      <c r="W578" s="2" t="s">
        <v>1396</v>
      </c>
      <c r="X578" s="2" t="s">
        <v>1397</v>
      </c>
      <c r="Y578" s="2" t="s">
        <v>1398</v>
      </c>
      <c r="Z578" s="4">
        <v>1000</v>
      </c>
      <c r="AA578" s="2" t="s">
        <v>2550</v>
      </c>
      <c r="AB578" s="2" t="s">
        <v>1346</v>
      </c>
      <c r="AC578" s="2" t="s">
        <v>1032</v>
      </c>
      <c r="AD578" s="2" t="s">
        <v>2547</v>
      </c>
      <c r="AE578" s="2" t="s">
        <v>2547</v>
      </c>
      <c r="AF578" s="2" t="s">
        <v>2985</v>
      </c>
      <c r="AG578" s="2" t="s">
        <v>1033</v>
      </c>
      <c r="AH578" s="2" t="s">
        <v>3708</v>
      </c>
      <c r="AI578" s="2" t="s">
        <v>2155</v>
      </c>
      <c r="AJ578" s="2"/>
      <c r="AK578" s="2"/>
      <c r="AL578" s="2"/>
      <c r="AM578" s="2"/>
    </row>
    <row r="579" spans="1:39" s="43" customFormat="1" ht="12.75">
      <c r="A579" s="5" t="s">
        <v>899</v>
      </c>
      <c r="B579" s="27" t="s">
        <v>2406</v>
      </c>
      <c r="C579" s="2" t="s">
        <v>2825</v>
      </c>
      <c r="D579" s="2"/>
      <c r="E579" s="22" t="s">
        <v>2547</v>
      </c>
      <c r="F579" s="2" t="s">
        <v>2547</v>
      </c>
      <c r="G579" s="2" t="s">
        <v>25</v>
      </c>
      <c r="H579" s="28"/>
      <c r="I579" s="2"/>
      <c r="J579" s="5" t="s">
        <v>1776</v>
      </c>
      <c r="K579" s="3">
        <v>37070</v>
      </c>
      <c r="L579" s="3">
        <v>37135</v>
      </c>
      <c r="M579" s="5">
        <v>36</v>
      </c>
      <c r="N579" s="3">
        <v>38960</v>
      </c>
      <c r="O579" s="1">
        <v>12</v>
      </c>
      <c r="P579" s="29">
        <f t="shared" si="54"/>
        <v>38595</v>
      </c>
      <c r="Q579" s="2" t="s">
        <v>3913</v>
      </c>
      <c r="R579" s="1">
        <v>0</v>
      </c>
      <c r="S579" s="2" t="s">
        <v>2547</v>
      </c>
      <c r="T579" s="29" t="s">
        <v>2547</v>
      </c>
      <c r="U579" s="29" t="s">
        <v>2547</v>
      </c>
      <c r="V579" s="5" t="s">
        <v>2548</v>
      </c>
      <c r="W579" s="5" t="s">
        <v>3316</v>
      </c>
      <c r="X579" s="2" t="s">
        <v>2581</v>
      </c>
      <c r="Y579" s="1" t="s">
        <v>148</v>
      </c>
      <c r="Z579" s="4" t="s">
        <v>2547</v>
      </c>
      <c r="AA579" s="2" t="s">
        <v>2550</v>
      </c>
      <c r="AB579" s="2" t="s">
        <v>3321</v>
      </c>
      <c r="AC579" s="2" t="s">
        <v>2582</v>
      </c>
      <c r="AD579" s="1" t="s">
        <v>1506</v>
      </c>
      <c r="AE579" s="2" t="s">
        <v>2547</v>
      </c>
      <c r="AF579" s="2" t="s">
        <v>2985</v>
      </c>
      <c r="AG579" s="1" t="s">
        <v>1158</v>
      </c>
      <c r="AH579" s="2" t="s">
        <v>3708</v>
      </c>
      <c r="AI579" s="2" t="s">
        <v>2547</v>
      </c>
      <c r="AJ579" s="2" t="s">
        <v>734</v>
      </c>
      <c r="AK579" s="2"/>
      <c r="AL579" s="2"/>
      <c r="AM579" s="2"/>
    </row>
    <row r="580" spans="1:39" s="43" customFormat="1" ht="12.75">
      <c r="A580" s="14" t="s">
        <v>898</v>
      </c>
      <c r="B580" s="27" t="s">
        <v>2547</v>
      </c>
      <c r="C580" s="14" t="s">
        <v>3018</v>
      </c>
      <c r="D580" s="2">
        <f>COUNTIF(C:C,C580)</f>
        <v>1</v>
      </c>
      <c r="E580" s="21" t="s">
        <v>3686</v>
      </c>
      <c r="F580" s="14" t="s">
        <v>3019</v>
      </c>
      <c r="G580" s="14" t="s">
        <v>34</v>
      </c>
      <c r="H580" s="28"/>
      <c r="I580" s="14"/>
      <c r="J580" s="14" t="s">
        <v>1951</v>
      </c>
      <c r="K580" s="31">
        <v>39902</v>
      </c>
      <c r="L580" s="31">
        <v>39814</v>
      </c>
      <c r="M580" s="17">
        <v>12</v>
      </c>
      <c r="N580" s="31">
        <v>40178</v>
      </c>
      <c r="O580" s="14">
        <v>2</v>
      </c>
      <c r="P580" s="29">
        <f t="shared" si="54"/>
        <v>40117</v>
      </c>
      <c r="Q580" s="14" t="s">
        <v>2985</v>
      </c>
      <c r="R580" s="14">
        <v>12</v>
      </c>
      <c r="S580" s="14" t="s">
        <v>2547</v>
      </c>
      <c r="T580" s="29">
        <f>IF(OR(O580="?",(U580="?")),"?",DATE(YEAR(U580),MONTH(U580)-(O580),DAY(U580)))</f>
        <v>40482</v>
      </c>
      <c r="U580" s="29">
        <f>IF(R580&lt;250,DATE(YEAR(N580),MONTH(N580)+(R580),DAY(N580)),IF(R580="Nvt",DATE(YEAR(N580),MONTH(N580),DAY(N580)),"?"))</f>
        <v>40543</v>
      </c>
      <c r="V580" s="14" t="s">
        <v>2548</v>
      </c>
      <c r="W580" s="2" t="s">
        <v>3020</v>
      </c>
      <c r="X580" s="14" t="s">
        <v>3021</v>
      </c>
      <c r="Y580" s="14" t="s">
        <v>1134</v>
      </c>
      <c r="Z580" s="18" t="s">
        <v>2547</v>
      </c>
      <c r="AA580" s="14" t="s">
        <v>3403</v>
      </c>
      <c r="AB580" s="14" t="s">
        <v>3022</v>
      </c>
      <c r="AC580" s="14" t="s">
        <v>1082</v>
      </c>
      <c r="AD580" s="14" t="s">
        <v>2547</v>
      </c>
      <c r="AE580" s="14" t="s">
        <v>2547</v>
      </c>
      <c r="AF580" s="14" t="s">
        <v>785</v>
      </c>
      <c r="AG580" s="14" t="s">
        <v>1083</v>
      </c>
      <c r="AH580" s="14" t="s">
        <v>2547</v>
      </c>
      <c r="AI580" s="14" t="s">
        <v>2547</v>
      </c>
      <c r="AJ580" s="14"/>
      <c r="AK580" s="14"/>
      <c r="AL580" s="14"/>
      <c r="AM580" s="14"/>
    </row>
    <row r="581" spans="1:39" s="43" customFormat="1" ht="12.75">
      <c r="A581" s="5" t="s">
        <v>898</v>
      </c>
      <c r="B581" s="27" t="s">
        <v>2407</v>
      </c>
      <c r="C581" s="2" t="s">
        <v>1352</v>
      </c>
      <c r="D581" s="2">
        <f>COUNTIF(C:C,C581)</f>
        <v>1</v>
      </c>
      <c r="E581" s="30"/>
      <c r="F581" s="5" t="s">
        <v>783</v>
      </c>
      <c r="G581" s="2" t="s">
        <v>2547</v>
      </c>
      <c r="H581" s="2"/>
      <c r="I581" s="2"/>
      <c r="J581" s="5" t="s">
        <v>2552</v>
      </c>
      <c r="K581" s="3">
        <v>36129</v>
      </c>
      <c r="L581" s="3">
        <v>36129</v>
      </c>
      <c r="M581" s="28">
        <f>(YEAR(N581)-YEAR(L581))*12+MONTH(N581)-MONTH(L581)</f>
        <v>133</v>
      </c>
      <c r="N581" s="3">
        <v>40178</v>
      </c>
      <c r="O581" s="2" t="s">
        <v>2547</v>
      </c>
      <c r="P581" s="29" t="str">
        <f t="shared" si="54"/>
        <v>?</v>
      </c>
      <c r="Q581" s="2" t="s">
        <v>3708</v>
      </c>
      <c r="R581" s="2" t="s">
        <v>2547</v>
      </c>
      <c r="S581" s="2" t="s">
        <v>2547</v>
      </c>
      <c r="T581" s="29" t="str">
        <f>IF(OR(O581="?",(U581="?")),"?",DATE(YEAR(U581),MONTH(U581)-(O581),DAY(U581)))</f>
        <v>?</v>
      </c>
      <c r="U581" s="29" t="str">
        <f>IF(R581&lt;250,DATE(YEAR(N581),MONTH(N581)+(R581),DAY(N581)),IF(R581="Nvt",DATE(YEAR(N581),MONTH(N581),DAY(N581)),"?"))</f>
        <v>?</v>
      </c>
      <c r="V581" s="1" t="s">
        <v>2548</v>
      </c>
      <c r="W581" s="5" t="s">
        <v>2803</v>
      </c>
      <c r="X581" s="2" t="s">
        <v>228</v>
      </c>
      <c r="Y581" s="1" t="s">
        <v>1792</v>
      </c>
      <c r="Z581" s="4" t="s">
        <v>2547</v>
      </c>
      <c r="AA581" s="2" t="s">
        <v>2550</v>
      </c>
      <c r="AB581" s="2" t="s">
        <v>2802</v>
      </c>
      <c r="AC581" s="2" t="s">
        <v>2547</v>
      </c>
      <c r="AD581" s="1" t="s">
        <v>149</v>
      </c>
      <c r="AE581" s="2" t="s">
        <v>1238</v>
      </c>
      <c r="AF581" s="2"/>
      <c r="AG581" s="1" t="s">
        <v>1226</v>
      </c>
      <c r="AH581" s="2" t="s">
        <v>3708</v>
      </c>
      <c r="AI581" s="2" t="s">
        <v>2547</v>
      </c>
      <c r="AJ581" s="2"/>
      <c r="AK581" s="2"/>
      <c r="AL581" s="2"/>
      <c r="AM581" s="2"/>
    </row>
    <row r="582" spans="1:39" s="43" customFormat="1" ht="12.75">
      <c r="A582" s="15" t="s">
        <v>1563</v>
      </c>
      <c r="B582" s="27"/>
      <c r="C582" s="2"/>
      <c r="D582" s="2"/>
      <c r="E582" s="30"/>
      <c r="F582" s="5"/>
      <c r="G582" s="2"/>
      <c r="H582" s="2"/>
      <c r="I582" s="2"/>
      <c r="J582" s="15"/>
      <c r="K582" s="3"/>
      <c r="L582" s="3"/>
      <c r="M582" s="28"/>
      <c r="N582" s="3"/>
      <c r="O582" s="2"/>
      <c r="P582" s="29"/>
      <c r="Q582" s="2"/>
      <c r="R582" s="2"/>
      <c r="S582" s="2"/>
      <c r="T582" s="29"/>
      <c r="U582" s="29"/>
      <c r="V582" s="1"/>
      <c r="W582" s="5"/>
      <c r="X582" s="2"/>
      <c r="Y582" s="1"/>
      <c r="Z582" s="4"/>
      <c r="AA582" s="2"/>
      <c r="AB582" s="2"/>
      <c r="AC582" s="2"/>
      <c r="AD582" s="1"/>
      <c r="AE582" s="2"/>
      <c r="AF582" s="2"/>
      <c r="AG582" s="1"/>
      <c r="AH582" s="2"/>
      <c r="AI582" s="2"/>
      <c r="AJ582" s="2"/>
      <c r="AK582" s="2"/>
      <c r="AL582" s="2"/>
      <c r="AM582" s="2"/>
    </row>
    <row r="583" spans="1:39" s="43" customFormat="1" ht="12.75" outlineLevel="1">
      <c r="A583" s="14" t="s">
        <v>898</v>
      </c>
      <c r="B583" s="27" t="s">
        <v>2408</v>
      </c>
      <c r="C583" s="2" t="s">
        <v>2804</v>
      </c>
      <c r="D583" s="2">
        <f>COUNTIF(C:C,C583)</f>
        <v>1</v>
      </c>
      <c r="E583" s="30">
        <v>40096955</v>
      </c>
      <c r="F583" s="5" t="s">
        <v>3030</v>
      </c>
      <c r="G583" s="28" t="s">
        <v>114</v>
      </c>
      <c r="H583" s="2"/>
      <c r="I583" s="2"/>
      <c r="J583" s="2" t="s">
        <v>2546</v>
      </c>
      <c r="K583" s="3">
        <v>36759</v>
      </c>
      <c r="L583" s="3">
        <v>36739</v>
      </c>
      <c r="M583" s="5">
        <v>12</v>
      </c>
      <c r="N583" s="3">
        <v>37103</v>
      </c>
      <c r="O583" s="2">
        <v>3</v>
      </c>
      <c r="P583" s="29">
        <f>IF(OR(N583="?",(O583="?")),"?",DATE(YEAR(N583),MONTH(N583)-(O583),DAY(N583)))</f>
        <v>37012</v>
      </c>
      <c r="Q583" s="2" t="s">
        <v>2985</v>
      </c>
      <c r="R583" s="2">
        <v>12</v>
      </c>
      <c r="S583" s="2" t="s">
        <v>2547</v>
      </c>
      <c r="T583" s="29">
        <f>IF(OR(O583="?",(U583="?")),"?",DATE(YEAR(U583),MONTH(U583)-(O583),DAY(U583)))</f>
        <v>37377</v>
      </c>
      <c r="U583" s="29">
        <f>IF(R583&lt;250,DATE(YEAR(N583),MONTH(N583)+(R583),DAY(N583)),IF(R583="Nvt",DATE(YEAR(N583),MONTH(N583),DAY(N583)),"?"))</f>
        <v>37468</v>
      </c>
      <c r="V583" s="1" t="s">
        <v>2548</v>
      </c>
      <c r="W583" s="5" t="s">
        <v>3031</v>
      </c>
      <c r="X583" s="2" t="s">
        <v>3033</v>
      </c>
      <c r="Y583" s="1" t="s">
        <v>1779</v>
      </c>
      <c r="Z583" s="4" t="s">
        <v>2547</v>
      </c>
      <c r="AA583" s="2" t="s">
        <v>2550</v>
      </c>
      <c r="AB583" s="2" t="s">
        <v>2495</v>
      </c>
      <c r="AC583" s="2" t="s">
        <v>2547</v>
      </c>
      <c r="AD583" s="5" t="s">
        <v>2202</v>
      </c>
      <c r="AE583" s="2" t="s">
        <v>3032</v>
      </c>
      <c r="AF583" s="2" t="s">
        <v>2985</v>
      </c>
      <c r="AG583" s="1" t="s">
        <v>1221</v>
      </c>
      <c r="AH583" s="2" t="s">
        <v>3034</v>
      </c>
      <c r="AI583" s="2" t="s">
        <v>2547</v>
      </c>
      <c r="AJ583" s="2"/>
      <c r="AK583" s="2"/>
      <c r="AL583" s="2"/>
      <c r="AM583" s="2"/>
    </row>
    <row r="584" spans="1:39" s="43" customFormat="1" ht="12.75" outlineLevel="1">
      <c r="A584" s="5" t="s">
        <v>898</v>
      </c>
      <c r="B584" s="27" t="s">
        <v>2409</v>
      </c>
      <c r="C584" s="2" t="s">
        <v>264</v>
      </c>
      <c r="D584" s="2">
        <f>COUNTIF(C:C,C584)</f>
        <v>1</v>
      </c>
      <c r="E584" s="30" t="s">
        <v>3573</v>
      </c>
      <c r="F584" s="5" t="s">
        <v>355</v>
      </c>
      <c r="G584" s="28" t="s">
        <v>114</v>
      </c>
      <c r="H584" s="28"/>
      <c r="I584" s="2"/>
      <c r="J584" s="5" t="s">
        <v>150</v>
      </c>
      <c r="K584" s="3">
        <v>38181</v>
      </c>
      <c r="L584" s="3">
        <v>38200</v>
      </c>
      <c r="M584" s="5">
        <v>60</v>
      </c>
      <c r="N584" s="3">
        <v>40026</v>
      </c>
      <c r="O584" s="1">
        <v>3</v>
      </c>
      <c r="P584" s="29">
        <f>IF(OR(N584="?",(O584="?")),"?",DATE(YEAR(N584),MONTH(N584)-(O584),DAY(N584)))</f>
        <v>39934</v>
      </c>
      <c r="Q584" s="2" t="s">
        <v>2985</v>
      </c>
      <c r="R584" s="1">
        <v>60</v>
      </c>
      <c r="S584" s="2" t="s">
        <v>2547</v>
      </c>
      <c r="T584" s="29">
        <f>IF(OR(O584="?",(U584="?")),"?",DATE(YEAR(U584),MONTH(U584)-(O584),DAY(U584)))</f>
        <v>41760</v>
      </c>
      <c r="U584" s="29">
        <f>IF(R584&lt;250,DATE(YEAR(N584),MONTH(N584)+(R584),DAY(N584)),IF(R584="Nvt",DATE(YEAR(N584),MONTH(N584),DAY(N584)),"?"))</f>
        <v>41852</v>
      </c>
      <c r="V584" s="1" t="s">
        <v>2548</v>
      </c>
      <c r="W584" s="5" t="s">
        <v>3031</v>
      </c>
      <c r="X584" s="2" t="s">
        <v>190</v>
      </c>
      <c r="Y584" s="1" t="s">
        <v>2553</v>
      </c>
      <c r="Z584" s="4">
        <v>1818.32</v>
      </c>
      <c r="AA584" s="2" t="s">
        <v>2550</v>
      </c>
      <c r="AB584" s="2" t="s">
        <v>2850</v>
      </c>
      <c r="AC584" s="2" t="s">
        <v>12</v>
      </c>
      <c r="AD584" s="2" t="s">
        <v>2198</v>
      </c>
      <c r="AE584" s="2" t="s">
        <v>13</v>
      </c>
      <c r="AF584" s="2" t="s">
        <v>2985</v>
      </c>
      <c r="AG584" s="1" t="s">
        <v>1221</v>
      </c>
      <c r="AH584" s="2" t="s">
        <v>2638</v>
      </c>
      <c r="AI584" s="2" t="s">
        <v>2547</v>
      </c>
      <c r="AJ584" s="2"/>
      <c r="AK584" s="2"/>
      <c r="AL584" s="2"/>
      <c r="AM584" s="2"/>
    </row>
    <row r="585" spans="1:39" s="43" customFormat="1" ht="12.75" outlineLevel="1">
      <c r="A585" s="5" t="s">
        <v>898</v>
      </c>
      <c r="B585" s="27" t="s">
        <v>2410</v>
      </c>
      <c r="C585" s="2" t="s">
        <v>1552</v>
      </c>
      <c r="D585" s="2">
        <f>COUNTIF(C:C,C585)</f>
        <v>1</v>
      </c>
      <c r="E585" s="30">
        <v>40341347</v>
      </c>
      <c r="F585" s="5" t="s">
        <v>1331</v>
      </c>
      <c r="G585" s="28" t="s">
        <v>114</v>
      </c>
      <c r="H585" s="28"/>
      <c r="I585" s="2"/>
      <c r="J585" s="5" t="s">
        <v>150</v>
      </c>
      <c r="K585" s="3">
        <v>38828</v>
      </c>
      <c r="L585" s="3">
        <v>38783</v>
      </c>
      <c r="M585" s="5">
        <v>60</v>
      </c>
      <c r="N585" s="3">
        <v>40609</v>
      </c>
      <c r="O585" s="1">
        <v>3</v>
      </c>
      <c r="P585" s="29">
        <f>IF(OR(N585="?",(O585="?")),"?",DATE(YEAR(N585),MONTH(N585)-(O585),DAY(N585)))</f>
        <v>40519</v>
      </c>
      <c r="Q585" s="2" t="s">
        <v>2985</v>
      </c>
      <c r="R585" s="1">
        <v>60</v>
      </c>
      <c r="S585" s="2" t="s">
        <v>2547</v>
      </c>
      <c r="T585" s="29">
        <f>IF(OR(O585="?",(U585="?")),"?",DATE(YEAR(U585),MONTH(U585)-(O585),DAY(U585)))</f>
        <v>42345</v>
      </c>
      <c r="U585" s="29">
        <f>IF(R585&lt;250,DATE(YEAR(N585),MONTH(N585)+(R585),DAY(N585)),IF(R585="Nvt",DATE(YEAR(N585),MONTH(N585),DAY(N585)),"?"))</f>
        <v>42436</v>
      </c>
      <c r="V585" s="1" t="s">
        <v>2548</v>
      </c>
      <c r="W585" s="5" t="s">
        <v>3031</v>
      </c>
      <c r="X585" s="2" t="s">
        <v>1332</v>
      </c>
      <c r="Y585" s="1" t="s">
        <v>2553</v>
      </c>
      <c r="Z585" s="4">
        <v>2949</v>
      </c>
      <c r="AA585" s="2" t="s">
        <v>2550</v>
      </c>
      <c r="AB585" s="2" t="s">
        <v>2488</v>
      </c>
      <c r="AC585" s="2" t="s">
        <v>2489</v>
      </c>
      <c r="AD585" s="2" t="s">
        <v>1343</v>
      </c>
      <c r="AE585" s="2" t="s">
        <v>3032</v>
      </c>
      <c r="AF585" s="2" t="s">
        <v>2985</v>
      </c>
      <c r="AG585" s="1" t="s">
        <v>1221</v>
      </c>
      <c r="AH585" s="2" t="s">
        <v>2490</v>
      </c>
      <c r="AI585" s="2" t="s">
        <v>2547</v>
      </c>
      <c r="AJ585" s="2"/>
      <c r="AK585" s="2"/>
      <c r="AL585" s="2"/>
      <c r="AM585" s="2"/>
    </row>
    <row r="586" spans="1:39" s="43" customFormat="1" ht="12.75">
      <c r="A586" s="14" t="s">
        <v>898</v>
      </c>
      <c r="B586" s="27" t="s">
        <v>2411</v>
      </c>
      <c r="C586" s="14" t="s">
        <v>3872</v>
      </c>
      <c r="D586" s="2">
        <f>COUNTIF(C:C,C586)</f>
        <v>1</v>
      </c>
      <c r="E586" s="21">
        <v>701060</v>
      </c>
      <c r="F586" s="14" t="s">
        <v>349</v>
      </c>
      <c r="G586" s="14" t="s">
        <v>112</v>
      </c>
      <c r="H586" s="14"/>
      <c r="I586" s="2"/>
      <c r="J586" s="14" t="s">
        <v>1951</v>
      </c>
      <c r="K586" s="31">
        <v>39112</v>
      </c>
      <c r="L586" s="14" t="s">
        <v>2547</v>
      </c>
      <c r="M586" s="17" t="s">
        <v>2547</v>
      </c>
      <c r="N586" s="14" t="s">
        <v>2547</v>
      </c>
      <c r="O586" s="14" t="s">
        <v>2547</v>
      </c>
      <c r="P586" s="14" t="s">
        <v>2547</v>
      </c>
      <c r="Q586" s="14" t="s">
        <v>2547</v>
      </c>
      <c r="R586" s="14" t="s">
        <v>2547</v>
      </c>
      <c r="S586" s="14" t="s">
        <v>2547</v>
      </c>
      <c r="T586" s="14" t="s">
        <v>2547</v>
      </c>
      <c r="U586" s="14" t="s">
        <v>2547</v>
      </c>
      <c r="V586" s="14" t="s">
        <v>2548</v>
      </c>
      <c r="W586" s="2" t="s">
        <v>1121</v>
      </c>
      <c r="X586" s="14" t="s">
        <v>1122</v>
      </c>
      <c r="Y586" s="14" t="s">
        <v>3871</v>
      </c>
      <c r="Z586" s="18" t="s">
        <v>2547</v>
      </c>
      <c r="AA586" s="14" t="s">
        <v>2550</v>
      </c>
      <c r="AB586" s="14" t="s">
        <v>2547</v>
      </c>
      <c r="AC586" s="14" t="s">
        <v>2547</v>
      </c>
      <c r="AD586" s="14" t="s">
        <v>2547</v>
      </c>
      <c r="AE586" s="14" t="s">
        <v>1123</v>
      </c>
      <c r="AF586" s="14"/>
      <c r="AG586" s="14" t="s">
        <v>1124</v>
      </c>
      <c r="AH586" s="14" t="s">
        <v>2547</v>
      </c>
      <c r="AI586" s="14" t="s">
        <v>2547</v>
      </c>
      <c r="AJ586" s="14"/>
      <c r="AK586" s="14"/>
      <c r="AL586" s="14"/>
      <c r="AM586" s="14"/>
    </row>
    <row r="587" spans="1:39" s="43" customFormat="1" ht="12.75">
      <c r="A587" s="13" t="s">
        <v>1564</v>
      </c>
      <c r="B587" s="27"/>
      <c r="C587" s="14"/>
      <c r="D587" s="14"/>
      <c r="E587" s="21"/>
      <c r="F587" s="14"/>
      <c r="G587" s="14"/>
      <c r="H587" s="14"/>
      <c r="I587" s="2"/>
      <c r="J587" s="13"/>
      <c r="K587" s="31"/>
      <c r="L587" s="14"/>
      <c r="M587" s="17"/>
      <c r="N587" s="14"/>
      <c r="O587" s="14"/>
      <c r="P587" s="14"/>
      <c r="Q587" s="14"/>
      <c r="R587" s="14"/>
      <c r="S587" s="14"/>
      <c r="T587" s="14"/>
      <c r="U587" s="14"/>
      <c r="V587" s="14"/>
      <c r="W587" s="2"/>
      <c r="X587" s="14"/>
      <c r="Y587" s="14"/>
      <c r="Z587" s="18"/>
      <c r="AA587" s="14"/>
      <c r="AB587" s="14"/>
      <c r="AC587" s="14"/>
      <c r="AD587" s="14"/>
      <c r="AE587" s="14"/>
      <c r="AF587" s="14"/>
      <c r="AG587" s="14"/>
      <c r="AH587" s="14"/>
      <c r="AI587" s="14"/>
      <c r="AJ587" s="14"/>
      <c r="AK587" s="14"/>
      <c r="AL587" s="14"/>
      <c r="AM587" s="14"/>
    </row>
    <row r="588" spans="1:39" s="43" customFormat="1" ht="12.75" outlineLevel="1">
      <c r="A588" s="14" t="s">
        <v>898</v>
      </c>
      <c r="B588" s="27" t="s">
        <v>2412</v>
      </c>
      <c r="C588" s="2" t="s">
        <v>2810</v>
      </c>
      <c r="D588" s="2">
        <f>COUNTIF(C:C,C588)</f>
        <v>1</v>
      </c>
      <c r="E588" s="30">
        <v>28489</v>
      </c>
      <c r="F588" s="5" t="s">
        <v>3314</v>
      </c>
      <c r="G588" s="28" t="s">
        <v>116</v>
      </c>
      <c r="H588" s="28"/>
      <c r="I588" s="2"/>
      <c r="J588" s="2" t="s">
        <v>2546</v>
      </c>
      <c r="K588" s="3">
        <v>36549</v>
      </c>
      <c r="L588" s="3">
        <v>36526</v>
      </c>
      <c r="M588" s="5">
        <v>12</v>
      </c>
      <c r="N588" s="3">
        <v>38717</v>
      </c>
      <c r="O588" s="2" t="s">
        <v>2547</v>
      </c>
      <c r="P588" s="29" t="str">
        <f>IF(OR(N588="?",(O588="?")),"?",DATE(YEAR(N588),MONTH(N588)-(O588),DAY(N588)))</f>
        <v>?</v>
      </c>
      <c r="Q588" s="2"/>
      <c r="R588" s="2" t="s">
        <v>2547</v>
      </c>
      <c r="S588" s="2" t="s">
        <v>2547</v>
      </c>
      <c r="T588" s="29" t="str">
        <f>IF(OR(O588="?",(U588="?")),"?",DATE(YEAR(U588),MONTH(U588)-(O588),DAY(U588)))</f>
        <v>?</v>
      </c>
      <c r="U588" s="29" t="str">
        <f>IF(R588&lt;250,DATE(YEAR(N588),MONTH(N588)+(R588),DAY(N588)),IF(R588="Nvt",DATE(YEAR(N588),MONTH(N588),DAY(N588)),"?"))</f>
        <v>?</v>
      </c>
      <c r="V588" s="1" t="s">
        <v>2548</v>
      </c>
      <c r="W588" s="5" t="s">
        <v>2002</v>
      </c>
      <c r="X588" s="2" t="s">
        <v>2547</v>
      </c>
      <c r="Y588" s="1" t="s">
        <v>2163</v>
      </c>
      <c r="Z588" s="4">
        <v>208.08</v>
      </c>
      <c r="AA588" s="2" t="s">
        <v>2550</v>
      </c>
      <c r="AB588" s="2" t="s">
        <v>400</v>
      </c>
      <c r="AC588" s="2" t="s">
        <v>2547</v>
      </c>
      <c r="AD588" s="5" t="s">
        <v>2200</v>
      </c>
      <c r="AE588" s="2" t="s">
        <v>401</v>
      </c>
      <c r="AF588" s="2"/>
      <c r="AG588" s="1" t="s">
        <v>390</v>
      </c>
      <c r="AH588" s="2" t="s">
        <v>2547</v>
      </c>
      <c r="AI588" s="2" t="s">
        <v>2547</v>
      </c>
      <c r="AJ588" s="2"/>
      <c r="AK588" s="2"/>
      <c r="AL588" s="2"/>
      <c r="AM588" s="2"/>
    </row>
    <row r="589" spans="1:39" s="51" customFormat="1" ht="12.75" outlineLevel="1">
      <c r="A589" s="14" t="s">
        <v>898</v>
      </c>
      <c r="B589" s="27" t="s">
        <v>2413</v>
      </c>
      <c r="C589" s="2" t="s">
        <v>2811</v>
      </c>
      <c r="D589" s="2">
        <f>COUNTIF(C:C,C589)</f>
        <v>1</v>
      </c>
      <c r="E589" s="30">
        <v>28485</v>
      </c>
      <c r="F589" s="5" t="s">
        <v>2011</v>
      </c>
      <c r="G589" s="28" t="s">
        <v>116</v>
      </c>
      <c r="H589" s="28"/>
      <c r="I589" s="2"/>
      <c r="J589" s="2" t="s">
        <v>2546</v>
      </c>
      <c r="K589" s="3">
        <v>36549</v>
      </c>
      <c r="L589" s="3">
        <v>36526</v>
      </c>
      <c r="M589" s="5">
        <v>12</v>
      </c>
      <c r="N589" s="3">
        <v>38717</v>
      </c>
      <c r="O589" s="2" t="s">
        <v>2547</v>
      </c>
      <c r="P589" s="29" t="str">
        <f>IF(OR(N589="?",(O589="?")),"?",DATE(YEAR(N589),MONTH(N589)-(O589),DAY(N589)))</f>
        <v>?</v>
      </c>
      <c r="Q589" s="2"/>
      <c r="R589" s="2" t="s">
        <v>2547</v>
      </c>
      <c r="S589" s="2" t="s">
        <v>2547</v>
      </c>
      <c r="T589" s="29" t="str">
        <f>IF(OR(O589="?",(U589="?")),"?",DATE(YEAR(U589),MONTH(U589)-(O589),DAY(U589)))</f>
        <v>?</v>
      </c>
      <c r="U589" s="29" t="str">
        <f>IF(R589&lt;250,DATE(YEAR(N589),MONTH(N589)+(R589),DAY(N589)),IF(R589="Nvt",DATE(YEAR(N589),MONTH(N589),DAY(N589)),"?"))</f>
        <v>?</v>
      </c>
      <c r="V589" s="1" t="s">
        <v>2548</v>
      </c>
      <c r="W589" s="5" t="s">
        <v>2002</v>
      </c>
      <c r="X589" s="2" t="s">
        <v>2547</v>
      </c>
      <c r="Y589" s="1" t="s">
        <v>2163</v>
      </c>
      <c r="Z589" s="4">
        <v>122.82</v>
      </c>
      <c r="AA589" s="2" t="s">
        <v>2550</v>
      </c>
      <c r="AB589" s="2" t="s">
        <v>400</v>
      </c>
      <c r="AC589" s="2" t="s">
        <v>2547</v>
      </c>
      <c r="AD589" s="5" t="s">
        <v>2200</v>
      </c>
      <c r="AE589" s="2" t="s">
        <v>401</v>
      </c>
      <c r="AF589" s="2"/>
      <c r="AG589" s="1" t="s">
        <v>390</v>
      </c>
      <c r="AH589" s="2" t="s">
        <v>2547</v>
      </c>
      <c r="AI589" s="2" t="s">
        <v>2547</v>
      </c>
      <c r="AJ589" s="2"/>
      <c r="AK589" s="2"/>
      <c r="AL589" s="2"/>
      <c r="AM589" s="2"/>
    </row>
    <row r="590" spans="1:39" s="43" customFormat="1" ht="12.75">
      <c r="A590" s="5" t="s">
        <v>898</v>
      </c>
      <c r="B590" s="27" t="s">
        <v>2414</v>
      </c>
      <c r="C590" s="2" t="s">
        <v>1988</v>
      </c>
      <c r="D590" s="2">
        <f>COUNTIF(C:C,C590)</f>
        <v>1</v>
      </c>
      <c r="E590" s="22" t="s">
        <v>2547</v>
      </c>
      <c r="F590" s="2" t="s">
        <v>2547</v>
      </c>
      <c r="G590" s="2" t="s">
        <v>2547</v>
      </c>
      <c r="H590" s="28"/>
      <c r="I590" s="2"/>
      <c r="J590" s="5" t="s">
        <v>2552</v>
      </c>
      <c r="K590" s="3">
        <v>33577</v>
      </c>
      <c r="L590" s="3">
        <v>33577</v>
      </c>
      <c r="M590" s="5" t="s">
        <v>2547</v>
      </c>
      <c r="N590" s="2" t="s">
        <v>2547</v>
      </c>
      <c r="O590" s="2" t="s">
        <v>2547</v>
      </c>
      <c r="P590" s="2" t="s">
        <v>2547</v>
      </c>
      <c r="Q590" s="2" t="s">
        <v>2547</v>
      </c>
      <c r="R590" s="2" t="s">
        <v>2547</v>
      </c>
      <c r="S590" s="2" t="s">
        <v>2547</v>
      </c>
      <c r="T590" s="2" t="s">
        <v>2547</v>
      </c>
      <c r="U590" s="2" t="s">
        <v>2547</v>
      </c>
      <c r="V590" s="1" t="s">
        <v>2548</v>
      </c>
      <c r="W590" s="5" t="s">
        <v>2076</v>
      </c>
      <c r="X590" s="2" t="s">
        <v>2547</v>
      </c>
      <c r="Y590" s="1" t="s">
        <v>148</v>
      </c>
      <c r="Z590" s="4" t="s">
        <v>2547</v>
      </c>
      <c r="AA590" s="2" t="s">
        <v>2550</v>
      </c>
      <c r="AB590" s="2" t="s">
        <v>2547</v>
      </c>
      <c r="AC590" s="2" t="s">
        <v>2547</v>
      </c>
      <c r="AD590" s="1" t="s">
        <v>3246</v>
      </c>
      <c r="AE590" s="2" t="s">
        <v>2547</v>
      </c>
      <c r="AF590" s="2"/>
      <c r="AG590" s="1" t="s">
        <v>3247</v>
      </c>
      <c r="AH590" s="2" t="s">
        <v>3708</v>
      </c>
      <c r="AI590" s="2" t="s">
        <v>2547</v>
      </c>
      <c r="AJ590" s="2"/>
      <c r="AK590" s="2"/>
      <c r="AL590" s="2"/>
      <c r="AM590" s="2"/>
    </row>
    <row r="591" spans="1:39" s="43" customFormat="1" ht="12.75">
      <c r="A591" s="5"/>
      <c r="B591" s="27" t="s">
        <v>2415</v>
      </c>
      <c r="C591" s="2" t="s">
        <v>541</v>
      </c>
      <c r="D591" s="2"/>
      <c r="E591" s="22" t="s">
        <v>2547</v>
      </c>
      <c r="F591" s="2" t="s">
        <v>2547</v>
      </c>
      <c r="G591" s="2" t="s">
        <v>31</v>
      </c>
      <c r="H591" s="28"/>
      <c r="I591" s="2"/>
      <c r="J591" s="5" t="s">
        <v>3242</v>
      </c>
      <c r="K591" s="3">
        <v>38054</v>
      </c>
      <c r="L591" s="3">
        <v>37712</v>
      </c>
      <c r="M591" s="28" t="s">
        <v>2547</v>
      </c>
      <c r="N591" s="2" t="s">
        <v>2547</v>
      </c>
      <c r="O591" s="2" t="s">
        <v>2547</v>
      </c>
      <c r="P591" s="29" t="str">
        <f>IF(OR(N591="?",(O591="?")),"?",DATE(YEAR(N591),MONTH(N591)-(O591),DAY(N591)))</f>
        <v>?</v>
      </c>
      <c r="Q591" s="2" t="s">
        <v>2547</v>
      </c>
      <c r="R591" s="2" t="s">
        <v>2547</v>
      </c>
      <c r="S591" s="2" t="s">
        <v>2547</v>
      </c>
      <c r="T591" s="29" t="str">
        <f>IF(OR(O591="?",(U591="?")),"?",DATE(YEAR(U591),MONTH(U591)-(O591),DAY(U591)))</f>
        <v>?</v>
      </c>
      <c r="U591" s="29" t="str">
        <f>IF(R591&lt;250,DATE(YEAR(N591),MONTH(N591)+(R591),DAY(N591)),IF(R591="Nvt",DATE(YEAR(N591),MONTH(N591),DAY(N591)),"?"))</f>
        <v>?</v>
      </c>
      <c r="V591" s="1" t="s">
        <v>2548</v>
      </c>
      <c r="W591" s="5" t="s">
        <v>475</v>
      </c>
      <c r="X591" s="2" t="s">
        <v>476</v>
      </c>
      <c r="Y591" s="1" t="s">
        <v>1792</v>
      </c>
      <c r="Z591" s="4">
        <v>230</v>
      </c>
      <c r="AA591" s="2" t="s">
        <v>2550</v>
      </c>
      <c r="AB591" s="2" t="s">
        <v>2547</v>
      </c>
      <c r="AC591" s="2" t="s">
        <v>2547</v>
      </c>
      <c r="AD591" s="1" t="s">
        <v>1498</v>
      </c>
      <c r="AE591" s="2" t="s">
        <v>2547</v>
      </c>
      <c r="AF591" s="2"/>
      <c r="AG591" s="1" t="s">
        <v>3707</v>
      </c>
      <c r="AH591" s="2" t="s">
        <v>3708</v>
      </c>
      <c r="AI591" s="2" t="s">
        <v>2547</v>
      </c>
      <c r="AJ591" s="2"/>
      <c r="AK591" s="2"/>
      <c r="AL591" s="2"/>
      <c r="AM591" s="2"/>
    </row>
    <row r="592" spans="1:39" s="43" customFormat="1" ht="12.75">
      <c r="A592" s="5" t="s">
        <v>898</v>
      </c>
      <c r="B592" s="27" t="s">
        <v>2416</v>
      </c>
      <c r="C592" s="2" t="s">
        <v>2820</v>
      </c>
      <c r="D592" s="2">
        <f>COUNTIF(C:C,C592)</f>
        <v>1</v>
      </c>
      <c r="E592" s="30" t="s">
        <v>3687</v>
      </c>
      <c r="F592" s="5" t="s">
        <v>15</v>
      </c>
      <c r="G592" s="2" t="s">
        <v>31</v>
      </c>
      <c r="H592" s="28"/>
      <c r="I592" s="2"/>
      <c r="J592" s="5" t="s">
        <v>150</v>
      </c>
      <c r="K592" s="3">
        <v>35181</v>
      </c>
      <c r="L592" s="3">
        <v>35065</v>
      </c>
      <c r="M592" s="5">
        <v>12</v>
      </c>
      <c r="N592" s="3">
        <v>35431</v>
      </c>
      <c r="O592" s="2">
        <v>1</v>
      </c>
      <c r="P592" s="29">
        <f>IF(OR(N592="?",(O592="?")),"?",DATE(YEAR(N592),MONTH(N592)-(O592),DAY(N592)))</f>
        <v>35400</v>
      </c>
      <c r="Q592" s="2" t="s">
        <v>2985</v>
      </c>
      <c r="R592" s="2">
        <v>12</v>
      </c>
      <c r="S592" s="2" t="s">
        <v>2547</v>
      </c>
      <c r="T592" s="29">
        <f>IF(OR(O592="?",(U592="?")),"?",DATE(YEAR(U592),MONTH(U592)-(O592),DAY(U592)))</f>
        <v>35765</v>
      </c>
      <c r="U592" s="29">
        <f>IF(R592&lt;250,DATE(YEAR(N592),MONTH(N592)+(R592),DAY(N592)),IF(R592="Nvt",DATE(YEAR(N592),MONTH(N592),DAY(N592)),"?"))</f>
        <v>35796</v>
      </c>
      <c r="V592" s="1" t="s">
        <v>2548</v>
      </c>
      <c r="W592" s="5" t="s">
        <v>16</v>
      </c>
      <c r="X592" s="2" t="s">
        <v>17</v>
      </c>
      <c r="Y592" s="1" t="s">
        <v>1792</v>
      </c>
      <c r="Z592" s="4" t="s">
        <v>2547</v>
      </c>
      <c r="AA592" s="2" t="s">
        <v>2550</v>
      </c>
      <c r="AB592" s="2" t="s">
        <v>418</v>
      </c>
      <c r="AC592" s="2" t="s">
        <v>1160</v>
      </c>
      <c r="AD592" s="5" t="s">
        <v>1342</v>
      </c>
      <c r="AE592" s="2" t="s">
        <v>2547</v>
      </c>
      <c r="AF592" s="2" t="s">
        <v>2985</v>
      </c>
      <c r="AG592" s="1" t="s">
        <v>1027</v>
      </c>
      <c r="AH592" s="2" t="s">
        <v>2547</v>
      </c>
      <c r="AI592" s="2" t="s">
        <v>2547</v>
      </c>
      <c r="AJ592" s="2"/>
      <c r="AK592" s="2"/>
      <c r="AL592" s="2"/>
      <c r="AM592" s="2"/>
    </row>
    <row r="593" spans="1:39" s="43" customFormat="1" ht="12.75">
      <c r="A593" s="15" t="s">
        <v>1565</v>
      </c>
      <c r="B593" s="27"/>
      <c r="C593" s="2"/>
      <c r="D593" s="2"/>
      <c r="E593" s="30"/>
      <c r="F593" s="5"/>
      <c r="G593" s="2"/>
      <c r="H593" s="28"/>
      <c r="I593" s="2"/>
      <c r="J593" s="15"/>
      <c r="K593" s="3"/>
      <c r="L593" s="3"/>
      <c r="M593" s="5"/>
      <c r="N593" s="3"/>
      <c r="O593" s="2"/>
      <c r="P593" s="29"/>
      <c r="Q593" s="2"/>
      <c r="R593" s="2"/>
      <c r="S593" s="2"/>
      <c r="T593" s="29"/>
      <c r="U593" s="29"/>
      <c r="V593" s="1"/>
      <c r="W593" s="5"/>
      <c r="X593" s="2"/>
      <c r="Y593" s="1"/>
      <c r="Z593" s="4"/>
      <c r="AA593" s="2"/>
      <c r="AB593" s="2"/>
      <c r="AC593" s="2"/>
      <c r="AD593" s="5"/>
      <c r="AE593" s="2"/>
      <c r="AF593" s="2"/>
      <c r="AG593" s="1"/>
      <c r="AH593" s="2"/>
      <c r="AI593" s="2"/>
      <c r="AJ593" s="2"/>
      <c r="AK593" s="2"/>
      <c r="AL593" s="2"/>
      <c r="AM593" s="2"/>
    </row>
    <row r="594" spans="1:39" s="43" customFormat="1" ht="12.75" outlineLevel="1">
      <c r="A594" s="5" t="s">
        <v>898</v>
      </c>
      <c r="B594" s="27" t="s">
        <v>2417</v>
      </c>
      <c r="C594" s="2" t="s">
        <v>616</v>
      </c>
      <c r="D594" s="2">
        <f>COUNTIF(C:C,C594)</f>
        <v>1</v>
      </c>
      <c r="E594" s="22" t="s">
        <v>3688</v>
      </c>
      <c r="F594" s="2" t="s">
        <v>3025</v>
      </c>
      <c r="G594" s="2" t="s">
        <v>112</v>
      </c>
      <c r="H594" s="28"/>
      <c r="I594" s="2"/>
      <c r="J594" s="5" t="s">
        <v>2552</v>
      </c>
      <c r="K594" s="3">
        <v>38868</v>
      </c>
      <c r="L594" s="3">
        <v>38868</v>
      </c>
      <c r="M594" s="28" t="s">
        <v>2547</v>
      </c>
      <c r="N594" s="2" t="s">
        <v>2547</v>
      </c>
      <c r="O594" s="2" t="s">
        <v>2547</v>
      </c>
      <c r="P594" s="29" t="str">
        <f aca="true" t="shared" si="55" ref="P594:P626">IF(OR(N594="?",(O594="?")),"?",DATE(YEAR(N594),MONTH(N594)-(O594),DAY(N594)))</f>
        <v>?</v>
      </c>
      <c r="Q594" s="2" t="s">
        <v>2547</v>
      </c>
      <c r="R594" s="2" t="s">
        <v>2547</v>
      </c>
      <c r="S594" s="2" t="s">
        <v>2547</v>
      </c>
      <c r="T594" s="29" t="str">
        <f aca="true" t="shared" si="56" ref="T594:T626">IF(OR(O594="?",(U594="?")),"?",DATE(YEAR(U594),MONTH(U594)-(O594),DAY(U594)))</f>
        <v>?</v>
      </c>
      <c r="U594" s="29" t="str">
        <f aca="true" t="shared" si="57" ref="U594:U626">IF(R594&lt;250,DATE(YEAR(N594),MONTH(N594)+(R594),DAY(N594)),IF(R594="Nvt",DATE(YEAR(N594),MONTH(N594),DAY(N594)),"?"))</f>
        <v>?</v>
      </c>
      <c r="V594" s="1" t="s">
        <v>2548</v>
      </c>
      <c r="W594" s="5" t="s">
        <v>3028</v>
      </c>
      <c r="X594" s="2" t="s">
        <v>2305</v>
      </c>
      <c r="Y594" s="5" t="s">
        <v>3774</v>
      </c>
      <c r="Z594" s="4" t="s">
        <v>2547</v>
      </c>
      <c r="AA594" s="2" t="s">
        <v>2550</v>
      </c>
      <c r="AB594" s="2" t="s">
        <v>2547</v>
      </c>
      <c r="AC594" s="2" t="s">
        <v>2547</v>
      </c>
      <c r="AD594" s="1" t="s">
        <v>1498</v>
      </c>
      <c r="AE594" s="2" t="s">
        <v>2547</v>
      </c>
      <c r="AF594" s="2"/>
      <c r="AG594" s="1" t="s">
        <v>2535</v>
      </c>
      <c r="AH594" s="2" t="s">
        <v>2547</v>
      </c>
      <c r="AI594" s="2" t="s">
        <v>2547</v>
      </c>
      <c r="AJ594" s="2"/>
      <c r="AK594" s="2"/>
      <c r="AL594" s="2"/>
      <c r="AM594" s="2"/>
    </row>
    <row r="595" spans="1:39" s="43" customFormat="1" ht="12.75" outlineLevel="1">
      <c r="A595" s="5"/>
      <c r="B595" s="27" t="s">
        <v>2418</v>
      </c>
      <c r="C595" s="2" t="s">
        <v>1979</v>
      </c>
      <c r="D595" s="2"/>
      <c r="E595" s="30" t="s">
        <v>3689</v>
      </c>
      <c r="F595" s="5" t="s">
        <v>2300</v>
      </c>
      <c r="G595" s="2" t="s">
        <v>112</v>
      </c>
      <c r="H595" s="28"/>
      <c r="I595" s="2"/>
      <c r="J595" s="5" t="s">
        <v>3242</v>
      </c>
      <c r="K595" s="2"/>
      <c r="L595" s="3">
        <v>37653</v>
      </c>
      <c r="M595" s="5">
        <v>12</v>
      </c>
      <c r="N595" s="3">
        <v>38017</v>
      </c>
      <c r="O595" s="1">
        <v>3</v>
      </c>
      <c r="P595" s="29">
        <f t="shared" si="55"/>
        <v>37925</v>
      </c>
      <c r="Q595" s="2" t="s">
        <v>2985</v>
      </c>
      <c r="R595" s="1">
        <v>12</v>
      </c>
      <c r="S595" s="2" t="s">
        <v>2547</v>
      </c>
      <c r="T595" s="29">
        <f t="shared" si="56"/>
        <v>38291</v>
      </c>
      <c r="U595" s="29">
        <f t="shared" si="57"/>
        <v>38383</v>
      </c>
      <c r="V595" s="1" t="s">
        <v>2548</v>
      </c>
      <c r="W595" s="5" t="s">
        <v>2301</v>
      </c>
      <c r="X595" s="2" t="s">
        <v>2302</v>
      </c>
      <c r="Y595" s="1" t="s">
        <v>145</v>
      </c>
      <c r="Z595" s="4">
        <v>3050.67</v>
      </c>
      <c r="AA595" s="2" t="s">
        <v>3403</v>
      </c>
      <c r="AB595" s="2" t="s">
        <v>2304</v>
      </c>
      <c r="AC595" s="2" t="s">
        <v>2303</v>
      </c>
      <c r="AD595" s="1" t="s">
        <v>1498</v>
      </c>
      <c r="AE595" s="2" t="s">
        <v>2547</v>
      </c>
      <c r="AF595" s="2"/>
      <c r="AG595" s="1" t="s">
        <v>3243</v>
      </c>
      <c r="AH595" s="2" t="s">
        <v>2547</v>
      </c>
      <c r="AI595" s="2" t="s">
        <v>2547</v>
      </c>
      <c r="AJ595" s="2"/>
      <c r="AK595" s="2"/>
      <c r="AL595" s="2"/>
      <c r="AM595" s="2"/>
    </row>
    <row r="596" spans="1:39" s="43" customFormat="1" ht="12.75" outlineLevel="1">
      <c r="A596" s="5" t="s">
        <v>898</v>
      </c>
      <c r="B596" s="27" t="s">
        <v>2419</v>
      </c>
      <c r="C596" s="2" t="s">
        <v>2815</v>
      </c>
      <c r="D596" s="2">
        <f>COUNTIF(C:C,C596)</f>
        <v>1</v>
      </c>
      <c r="E596" s="30" t="s">
        <v>3690</v>
      </c>
      <c r="F596" s="5" t="s">
        <v>821</v>
      </c>
      <c r="G596" s="2" t="s">
        <v>112</v>
      </c>
      <c r="H596" s="28"/>
      <c r="I596" s="2"/>
      <c r="J596" s="5" t="s">
        <v>150</v>
      </c>
      <c r="K596" s="3">
        <v>37445</v>
      </c>
      <c r="L596" s="3">
        <v>37445</v>
      </c>
      <c r="M596" s="28">
        <v>36</v>
      </c>
      <c r="N596" s="3">
        <v>38541</v>
      </c>
      <c r="O596" s="2" t="s">
        <v>2547</v>
      </c>
      <c r="P596" s="29" t="str">
        <f t="shared" si="55"/>
        <v>?</v>
      </c>
      <c r="Q596" s="2" t="s">
        <v>2547</v>
      </c>
      <c r="R596" s="2" t="s">
        <v>2547</v>
      </c>
      <c r="S596" s="2" t="s">
        <v>2547</v>
      </c>
      <c r="T596" s="29" t="str">
        <f t="shared" si="56"/>
        <v>?</v>
      </c>
      <c r="U596" s="29" t="str">
        <f t="shared" si="57"/>
        <v>?</v>
      </c>
      <c r="V596" s="1" t="s">
        <v>2548</v>
      </c>
      <c r="W596" s="5" t="s">
        <v>210</v>
      </c>
      <c r="X596" s="2" t="s">
        <v>2571</v>
      </c>
      <c r="Y596" s="1" t="s">
        <v>145</v>
      </c>
      <c r="Z596" s="4">
        <v>434.43</v>
      </c>
      <c r="AA596" s="2" t="s">
        <v>3403</v>
      </c>
      <c r="AB596" s="2" t="s">
        <v>152</v>
      </c>
      <c r="AC596" s="2" t="s">
        <v>2547</v>
      </c>
      <c r="AD596" s="1" t="s">
        <v>149</v>
      </c>
      <c r="AE596" s="2" t="s">
        <v>2547</v>
      </c>
      <c r="AF596" s="2"/>
      <c r="AG596" s="1" t="s">
        <v>303</v>
      </c>
      <c r="AH596" s="2" t="s">
        <v>2547</v>
      </c>
      <c r="AI596" s="2" t="s">
        <v>2547</v>
      </c>
      <c r="AJ596" s="2"/>
      <c r="AK596" s="2"/>
      <c r="AL596" s="2"/>
      <c r="AM596" s="2"/>
    </row>
    <row r="597" spans="1:39" s="43" customFormat="1" ht="12.75" outlineLevel="1">
      <c r="A597" s="5" t="s">
        <v>898</v>
      </c>
      <c r="B597" s="27" t="s">
        <v>2420</v>
      </c>
      <c r="C597" s="2" t="s">
        <v>1975</v>
      </c>
      <c r="D597" s="2">
        <f>COUNTIF(C:C,C597)</f>
        <v>29</v>
      </c>
      <c r="E597" s="41" t="s">
        <v>1655</v>
      </c>
      <c r="F597" s="1" t="s">
        <v>1655</v>
      </c>
      <c r="G597" s="2" t="s">
        <v>112</v>
      </c>
      <c r="H597" s="28"/>
      <c r="I597" s="2"/>
      <c r="J597" s="5" t="s">
        <v>150</v>
      </c>
      <c r="K597" s="3">
        <v>36367</v>
      </c>
      <c r="L597" s="3">
        <v>36265</v>
      </c>
      <c r="M597" s="28">
        <f aca="true" t="shared" si="58" ref="M597:M626">(YEAR(N597)-YEAR(L597))*12+MONTH(N597)-MONTH(L597)</f>
        <v>60</v>
      </c>
      <c r="N597" s="3">
        <v>38092</v>
      </c>
      <c r="O597" s="2">
        <v>3</v>
      </c>
      <c r="P597" s="29">
        <f t="shared" si="55"/>
        <v>38001</v>
      </c>
      <c r="Q597" s="2" t="s">
        <v>2985</v>
      </c>
      <c r="R597" s="2">
        <v>12</v>
      </c>
      <c r="S597" s="2" t="s">
        <v>2547</v>
      </c>
      <c r="T597" s="29">
        <f t="shared" si="56"/>
        <v>38367</v>
      </c>
      <c r="U597" s="29">
        <f t="shared" si="57"/>
        <v>38457</v>
      </c>
      <c r="V597" s="1" t="s">
        <v>2548</v>
      </c>
      <c r="W597" s="5" t="s">
        <v>1074</v>
      </c>
      <c r="X597" s="2" t="s">
        <v>2663</v>
      </c>
      <c r="Y597" s="1" t="s">
        <v>145</v>
      </c>
      <c r="Z597" s="4" t="s">
        <v>2547</v>
      </c>
      <c r="AA597" s="2" t="s">
        <v>2550</v>
      </c>
      <c r="AB597" s="2" t="s">
        <v>670</v>
      </c>
      <c r="AC597" s="2" t="s">
        <v>1522</v>
      </c>
      <c r="AD597" s="5" t="s">
        <v>645</v>
      </c>
      <c r="AE597" s="2" t="s">
        <v>2547</v>
      </c>
      <c r="AF597" s="2" t="s">
        <v>2985</v>
      </c>
      <c r="AG597" s="1" t="s">
        <v>1656</v>
      </c>
      <c r="AH597" s="2" t="s">
        <v>3040</v>
      </c>
      <c r="AI597" s="2" t="s">
        <v>2547</v>
      </c>
      <c r="AJ597" s="2"/>
      <c r="AK597" s="2"/>
      <c r="AL597" s="2"/>
      <c r="AM597" s="2"/>
    </row>
    <row r="598" spans="1:39" s="43" customFormat="1" ht="12.75" outlineLevel="1">
      <c r="A598" s="5" t="s">
        <v>898</v>
      </c>
      <c r="B598" s="27" t="s">
        <v>2420</v>
      </c>
      <c r="C598" s="2" t="s">
        <v>1975</v>
      </c>
      <c r="D598" s="2">
        <f>COUNTIF(C:C,C598)</f>
        <v>29</v>
      </c>
      <c r="E598" s="41" t="s">
        <v>1655</v>
      </c>
      <c r="F598" s="1" t="s">
        <v>1655</v>
      </c>
      <c r="G598" s="2" t="s">
        <v>112</v>
      </c>
      <c r="H598" s="28"/>
      <c r="I598" s="2"/>
      <c r="J598" s="5" t="s">
        <v>150</v>
      </c>
      <c r="K598" s="3">
        <v>36367</v>
      </c>
      <c r="L598" s="3">
        <v>36265</v>
      </c>
      <c r="M598" s="28">
        <f t="shared" si="58"/>
        <v>60</v>
      </c>
      <c r="N598" s="3">
        <v>38092</v>
      </c>
      <c r="O598" s="2">
        <v>3</v>
      </c>
      <c r="P598" s="29">
        <f t="shared" si="55"/>
        <v>38001</v>
      </c>
      <c r="Q598" s="2" t="s">
        <v>2985</v>
      </c>
      <c r="R598" s="2">
        <v>12</v>
      </c>
      <c r="S598" s="2" t="s">
        <v>2547</v>
      </c>
      <c r="T598" s="29">
        <f t="shared" si="56"/>
        <v>38367</v>
      </c>
      <c r="U598" s="29">
        <f t="shared" si="57"/>
        <v>38457</v>
      </c>
      <c r="V598" s="1" t="s">
        <v>2548</v>
      </c>
      <c r="W598" s="5" t="s">
        <v>1074</v>
      </c>
      <c r="X598" s="2" t="s">
        <v>2663</v>
      </c>
      <c r="Y598" s="1" t="s">
        <v>145</v>
      </c>
      <c r="Z598" s="4" t="s">
        <v>2547</v>
      </c>
      <c r="AA598" s="2" t="s">
        <v>2550</v>
      </c>
      <c r="AB598" s="2" t="s">
        <v>670</v>
      </c>
      <c r="AC598" s="2" t="s">
        <v>1522</v>
      </c>
      <c r="AD598" s="5" t="s">
        <v>637</v>
      </c>
      <c r="AE598" s="2" t="s">
        <v>2547</v>
      </c>
      <c r="AF598" s="2" t="s">
        <v>2985</v>
      </c>
      <c r="AG598" s="1" t="s">
        <v>1656</v>
      </c>
      <c r="AH598" s="2" t="s">
        <v>3040</v>
      </c>
      <c r="AI598" s="2" t="s">
        <v>2547</v>
      </c>
      <c r="AJ598" s="2"/>
      <c r="AK598" s="2"/>
      <c r="AL598" s="2"/>
      <c r="AM598" s="2"/>
    </row>
    <row r="599" spans="1:39" s="43" customFormat="1" ht="12.75" outlineLevel="1">
      <c r="A599" s="5" t="s">
        <v>898</v>
      </c>
      <c r="B599" s="27" t="s">
        <v>2420</v>
      </c>
      <c r="C599" s="2" t="s">
        <v>1975</v>
      </c>
      <c r="D599" s="2">
        <f>COUNTIF(C:C,C599)</f>
        <v>29</v>
      </c>
      <c r="E599" s="41" t="s">
        <v>1655</v>
      </c>
      <c r="F599" s="1" t="s">
        <v>1655</v>
      </c>
      <c r="G599" s="2" t="s">
        <v>112</v>
      </c>
      <c r="H599" s="28"/>
      <c r="I599" s="2"/>
      <c r="J599" s="5" t="s">
        <v>150</v>
      </c>
      <c r="K599" s="3">
        <v>36367</v>
      </c>
      <c r="L599" s="3">
        <v>36265</v>
      </c>
      <c r="M599" s="28">
        <f t="shared" si="58"/>
        <v>60</v>
      </c>
      <c r="N599" s="3">
        <v>38092</v>
      </c>
      <c r="O599" s="2">
        <v>3</v>
      </c>
      <c r="P599" s="29">
        <f t="shared" si="55"/>
        <v>38001</v>
      </c>
      <c r="Q599" s="2" t="s">
        <v>2985</v>
      </c>
      <c r="R599" s="2">
        <v>12</v>
      </c>
      <c r="S599" s="2" t="s">
        <v>2547</v>
      </c>
      <c r="T599" s="29">
        <f t="shared" si="56"/>
        <v>38367</v>
      </c>
      <c r="U599" s="29">
        <f t="shared" si="57"/>
        <v>38457</v>
      </c>
      <c r="V599" s="1" t="s">
        <v>2548</v>
      </c>
      <c r="W599" s="5" t="s">
        <v>1074</v>
      </c>
      <c r="X599" s="2" t="s">
        <v>2663</v>
      </c>
      <c r="Y599" s="1" t="s">
        <v>145</v>
      </c>
      <c r="Z599" s="4" t="s">
        <v>2547</v>
      </c>
      <c r="AA599" s="2" t="s">
        <v>2550</v>
      </c>
      <c r="AB599" s="2" t="s">
        <v>670</v>
      </c>
      <c r="AC599" s="2" t="s">
        <v>1522</v>
      </c>
      <c r="AD599" s="5" t="s">
        <v>2072</v>
      </c>
      <c r="AE599" s="2" t="s">
        <v>2547</v>
      </c>
      <c r="AF599" s="2" t="s">
        <v>2985</v>
      </c>
      <c r="AG599" s="1" t="s">
        <v>1656</v>
      </c>
      <c r="AH599" s="2" t="s">
        <v>3040</v>
      </c>
      <c r="AI599" s="2" t="s">
        <v>2547</v>
      </c>
      <c r="AJ599" s="2"/>
      <c r="AK599" s="2"/>
      <c r="AL599" s="2"/>
      <c r="AM599" s="2"/>
    </row>
    <row r="600" spans="1:39" s="43" customFormat="1" ht="12.75" outlineLevel="1">
      <c r="A600" s="5" t="s">
        <v>898</v>
      </c>
      <c r="B600" s="27" t="s">
        <v>2420</v>
      </c>
      <c r="C600" s="2" t="s">
        <v>1975</v>
      </c>
      <c r="D600" s="2">
        <f>COUNTIF(C:C,C600)</f>
        <v>29</v>
      </c>
      <c r="E600" s="41" t="s">
        <v>1655</v>
      </c>
      <c r="F600" s="1" t="s">
        <v>1655</v>
      </c>
      <c r="G600" s="2" t="s">
        <v>112</v>
      </c>
      <c r="H600" s="28"/>
      <c r="I600" s="2"/>
      <c r="J600" s="5" t="s">
        <v>150</v>
      </c>
      <c r="K600" s="3">
        <v>36367</v>
      </c>
      <c r="L600" s="3">
        <v>36265</v>
      </c>
      <c r="M600" s="28">
        <f t="shared" si="58"/>
        <v>60</v>
      </c>
      <c r="N600" s="3">
        <v>38092</v>
      </c>
      <c r="O600" s="2">
        <v>3</v>
      </c>
      <c r="P600" s="29">
        <f t="shared" si="55"/>
        <v>38001</v>
      </c>
      <c r="Q600" s="2" t="s">
        <v>2985</v>
      </c>
      <c r="R600" s="2">
        <v>12</v>
      </c>
      <c r="S600" s="2" t="s">
        <v>2547</v>
      </c>
      <c r="T600" s="29">
        <f t="shared" si="56"/>
        <v>38367</v>
      </c>
      <c r="U600" s="29">
        <f t="shared" si="57"/>
        <v>38457</v>
      </c>
      <c r="V600" s="5" t="s">
        <v>1406</v>
      </c>
      <c r="W600" s="5" t="s">
        <v>1074</v>
      </c>
      <c r="X600" s="2" t="s">
        <v>2663</v>
      </c>
      <c r="Y600" s="1" t="s">
        <v>145</v>
      </c>
      <c r="Z600" s="4" t="s">
        <v>2547</v>
      </c>
      <c r="AA600" s="2" t="s">
        <v>2550</v>
      </c>
      <c r="AB600" s="2" t="s">
        <v>670</v>
      </c>
      <c r="AC600" s="2" t="s">
        <v>1522</v>
      </c>
      <c r="AD600" s="5" t="s">
        <v>68</v>
      </c>
      <c r="AE600" s="2" t="s">
        <v>2547</v>
      </c>
      <c r="AF600" s="2" t="s">
        <v>2985</v>
      </c>
      <c r="AG600" s="1" t="s">
        <v>1656</v>
      </c>
      <c r="AH600" s="2" t="s">
        <v>3040</v>
      </c>
      <c r="AI600" s="2" t="s">
        <v>2547</v>
      </c>
      <c r="AJ600" s="2"/>
      <c r="AK600" s="2"/>
      <c r="AL600" s="2"/>
      <c r="AM600" s="2"/>
    </row>
    <row r="601" spans="1:39" s="43" customFormat="1" ht="12.75" outlineLevel="1">
      <c r="A601" s="5" t="s">
        <v>898</v>
      </c>
      <c r="B601" s="27" t="s">
        <v>2420</v>
      </c>
      <c r="C601" s="2" t="s">
        <v>1975</v>
      </c>
      <c r="D601" s="2">
        <f>COUNTIF(C:C,C601)</f>
        <v>29</v>
      </c>
      <c r="E601" s="41" t="s">
        <v>1655</v>
      </c>
      <c r="F601" s="1" t="s">
        <v>1655</v>
      </c>
      <c r="G601" s="2" t="s">
        <v>112</v>
      </c>
      <c r="H601" s="28"/>
      <c r="I601" s="2"/>
      <c r="J601" s="5" t="s">
        <v>150</v>
      </c>
      <c r="K601" s="3">
        <v>36367</v>
      </c>
      <c r="L601" s="3">
        <v>36265</v>
      </c>
      <c r="M601" s="28">
        <f t="shared" si="58"/>
        <v>60</v>
      </c>
      <c r="N601" s="3">
        <v>38092</v>
      </c>
      <c r="O601" s="2">
        <v>3</v>
      </c>
      <c r="P601" s="29">
        <f t="shared" si="55"/>
        <v>38001</v>
      </c>
      <c r="Q601" s="2" t="s">
        <v>2985</v>
      </c>
      <c r="R601" s="2">
        <v>12</v>
      </c>
      <c r="S601" s="2" t="s">
        <v>2547</v>
      </c>
      <c r="T601" s="29">
        <f t="shared" si="56"/>
        <v>38367</v>
      </c>
      <c r="U601" s="29">
        <f t="shared" si="57"/>
        <v>38457</v>
      </c>
      <c r="V601" s="1" t="s">
        <v>2548</v>
      </c>
      <c r="W601" s="5" t="s">
        <v>1074</v>
      </c>
      <c r="X601" s="2" t="s">
        <v>2663</v>
      </c>
      <c r="Y601" s="1" t="s">
        <v>145</v>
      </c>
      <c r="Z601" s="4" t="s">
        <v>2547</v>
      </c>
      <c r="AA601" s="2" t="s">
        <v>2550</v>
      </c>
      <c r="AB601" s="2" t="s">
        <v>670</v>
      </c>
      <c r="AC601" s="2" t="s">
        <v>1522</v>
      </c>
      <c r="AD601" s="5" t="s">
        <v>643</v>
      </c>
      <c r="AE601" s="2" t="s">
        <v>2547</v>
      </c>
      <c r="AF601" s="2" t="s">
        <v>2985</v>
      </c>
      <c r="AG601" s="1" t="s">
        <v>1656</v>
      </c>
      <c r="AH601" s="2" t="s">
        <v>3040</v>
      </c>
      <c r="AI601" s="2" t="s">
        <v>2547</v>
      </c>
      <c r="AJ601" s="2"/>
      <c r="AK601" s="2"/>
      <c r="AL601" s="2"/>
      <c r="AM601" s="2"/>
    </row>
    <row r="602" spans="1:39" s="43" customFormat="1" ht="12.75" outlineLevel="1">
      <c r="A602" s="5" t="s">
        <v>898</v>
      </c>
      <c r="B602" s="27" t="s">
        <v>2420</v>
      </c>
      <c r="C602" s="2" t="s">
        <v>1975</v>
      </c>
      <c r="D602" s="2">
        <f>COUNTIF(C:C,C602)</f>
        <v>29</v>
      </c>
      <c r="E602" s="41" t="s">
        <v>1655</v>
      </c>
      <c r="F602" s="1" t="s">
        <v>1655</v>
      </c>
      <c r="G602" s="2" t="s">
        <v>112</v>
      </c>
      <c r="H602" s="28"/>
      <c r="I602" s="2"/>
      <c r="J602" s="5" t="s">
        <v>150</v>
      </c>
      <c r="K602" s="3">
        <v>36367</v>
      </c>
      <c r="L602" s="3">
        <v>36265</v>
      </c>
      <c r="M602" s="28">
        <f t="shared" si="58"/>
        <v>60</v>
      </c>
      <c r="N602" s="3">
        <v>38092</v>
      </c>
      <c r="O602" s="2">
        <v>3</v>
      </c>
      <c r="P602" s="29">
        <f t="shared" si="55"/>
        <v>38001</v>
      </c>
      <c r="Q602" s="2" t="s">
        <v>2985</v>
      </c>
      <c r="R602" s="2">
        <v>12</v>
      </c>
      <c r="S602" s="2" t="s">
        <v>2547</v>
      </c>
      <c r="T602" s="29">
        <f t="shared" si="56"/>
        <v>38367</v>
      </c>
      <c r="U602" s="29">
        <f t="shared" si="57"/>
        <v>38457</v>
      </c>
      <c r="V602" s="1" t="s">
        <v>2548</v>
      </c>
      <c r="W602" s="5" t="s">
        <v>1074</v>
      </c>
      <c r="X602" s="2" t="s">
        <v>2663</v>
      </c>
      <c r="Y602" s="1" t="s">
        <v>145</v>
      </c>
      <c r="Z602" s="4" t="s">
        <v>2547</v>
      </c>
      <c r="AA602" s="2" t="s">
        <v>2550</v>
      </c>
      <c r="AB602" s="2" t="s">
        <v>670</v>
      </c>
      <c r="AC602" s="2" t="s">
        <v>1522</v>
      </c>
      <c r="AD602" s="5" t="s">
        <v>2199</v>
      </c>
      <c r="AE602" s="2" t="s">
        <v>2547</v>
      </c>
      <c r="AF602" s="2" t="s">
        <v>2985</v>
      </c>
      <c r="AG602" s="1" t="s">
        <v>1656</v>
      </c>
      <c r="AH602" s="2" t="s">
        <v>3040</v>
      </c>
      <c r="AI602" s="2" t="s">
        <v>2547</v>
      </c>
      <c r="AJ602" s="2"/>
      <c r="AK602" s="2"/>
      <c r="AL602" s="2"/>
      <c r="AM602" s="2"/>
    </row>
    <row r="603" spans="1:39" s="43" customFormat="1" ht="12.75" outlineLevel="1">
      <c r="A603" s="5" t="s">
        <v>898</v>
      </c>
      <c r="B603" s="27" t="s">
        <v>2420</v>
      </c>
      <c r="C603" s="2" t="s">
        <v>1975</v>
      </c>
      <c r="D603" s="2">
        <f>COUNTIF(C:C,C603)</f>
        <v>29</v>
      </c>
      <c r="E603" s="41" t="s">
        <v>1655</v>
      </c>
      <c r="F603" s="1" t="s">
        <v>1655</v>
      </c>
      <c r="G603" s="2" t="s">
        <v>112</v>
      </c>
      <c r="H603" s="28"/>
      <c r="I603" s="2"/>
      <c r="J603" s="5" t="s">
        <v>150</v>
      </c>
      <c r="K603" s="3">
        <v>36367</v>
      </c>
      <c r="L603" s="3">
        <v>36265</v>
      </c>
      <c r="M603" s="28">
        <f t="shared" si="58"/>
        <v>60</v>
      </c>
      <c r="N603" s="3">
        <v>38092</v>
      </c>
      <c r="O603" s="2">
        <v>3</v>
      </c>
      <c r="P603" s="29">
        <f t="shared" si="55"/>
        <v>38001</v>
      </c>
      <c r="Q603" s="2" t="s">
        <v>2985</v>
      </c>
      <c r="R603" s="2">
        <v>12</v>
      </c>
      <c r="S603" s="2" t="s">
        <v>2547</v>
      </c>
      <c r="T603" s="29">
        <f t="shared" si="56"/>
        <v>38367</v>
      </c>
      <c r="U603" s="29">
        <f t="shared" si="57"/>
        <v>38457</v>
      </c>
      <c r="V603" s="1" t="s">
        <v>2548</v>
      </c>
      <c r="W603" s="5" t="s">
        <v>1074</v>
      </c>
      <c r="X603" s="2" t="s">
        <v>2663</v>
      </c>
      <c r="Y603" s="1" t="s">
        <v>145</v>
      </c>
      <c r="Z603" s="4" t="s">
        <v>2547</v>
      </c>
      <c r="AA603" s="2" t="s">
        <v>2550</v>
      </c>
      <c r="AB603" s="2" t="s">
        <v>670</v>
      </c>
      <c r="AC603" s="2" t="s">
        <v>1522</v>
      </c>
      <c r="AD603" s="5" t="s">
        <v>646</v>
      </c>
      <c r="AE603" s="2" t="s">
        <v>2547</v>
      </c>
      <c r="AF603" s="2" t="s">
        <v>2985</v>
      </c>
      <c r="AG603" s="1" t="s">
        <v>1656</v>
      </c>
      <c r="AH603" s="2" t="s">
        <v>3040</v>
      </c>
      <c r="AI603" s="2" t="s">
        <v>2547</v>
      </c>
      <c r="AJ603" s="2"/>
      <c r="AK603" s="2"/>
      <c r="AL603" s="2"/>
      <c r="AM603" s="2"/>
    </row>
    <row r="604" spans="1:39" s="43" customFormat="1" ht="12.75" outlineLevel="1">
      <c r="A604" s="5" t="s">
        <v>898</v>
      </c>
      <c r="B604" s="27" t="s">
        <v>2420</v>
      </c>
      <c r="C604" s="2" t="s">
        <v>1975</v>
      </c>
      <c r="D604" s="2">
        <f>COUNTIF(C:C,C604)</f>
        <v>29</v>
      </c>
      <c r="E604" s="41" t="s">
        <v>1655</v>
      </c>
      <c r="F604" s="1" t="s">
        <v>1655</v>
      </c>
      <c r="G604" s="2" t="s">
        <v>112</v>
      </c>
      <c r="H604" s="28"/>
      <c r="I604" s="2"/>
      <c r="J604" s="5" t="s">
        <v>150</v>
      </c>
      <c r="K604" s="3">
        <v>36367</v>
      </c>
      <c r="L604" s="3">
        <v>36265</v>
      </c>
      <c r="M604" s="28">
        <f t="shared" si="58"/>
        <v>60</v>
      </c>
      <c r="N604" s="3">
        <v>38092</v>
      </c>
      <c r="O604" s="2">
        <v>3</v>
      </c>
      <c r="P604" s="29">
        <f t="shared" si="55"/>
        <v>38001</v>
      </c>
      <c r="Q604" s="2" t="s">
        <v>2985</v>
      </c>
      <c r="R604" s="2">
        <v>12</v>
      </c>
      <c r="S604" s="2" t="s">
        <v>2547</v>
      </c>
      <c r="T604" s="29">
        <f t="shared" si="56"/>
        <v>38367</v>
      </c>
      <c r="U604" s="29">
        <f t="shared" si="57"/>
        <v>38457</v>
      </c>
      <c r="V604" s="1" t="s">
        <v>2548</v>
      </c>
      <c r="W604" s="5" t="s">
        <v>1074</v>
      </c>
      <c r="X604" s="2" t="s">
        <v>2663</v>
      </c>
      <c r="Y604" s="1" t="s">
        <v>145</v>
      </c>
      <c r="Z604" s="4" t="s">
        <v>2547</v>
      </c>
      <c r="AA604" s="2" t="s">
        <v>2550</v>
      </c>
      <c r="AB604" s="2" t="s">
        <v>670</v>
      </c>
      <c r="AC604" s="2" t="s">
        <v>1522</v>
      </c>
      <c r="AD604" s="5" t="s">
        <v>641</v>
      </c>
      <c r="AE604" s="2" t="s">
        <v>2547</v>
      </c>
      <c r="AF604" s="2" t="s">
        <v>2985</v>
      </c>
      <c r="AG604" s="1" t="s">
        <v>1656</v>
      </c>
      <c r="AH604" s="2" t="s">
        <v>3040</v>
      </c>
      <c r="AI604" s="2" t="s">
        <v>2547</v>
      </c>
      <c r="AJ604" s="2"/>
      <c r="AK604" s="2"/>
      <c r="AL604" s="2"/>
      <c r="AM604" s="2"/>
    </row>
    <row r="605" spans="1:39" s="43" customFormat="1" ht="12.75" outlineLevel="1">
      <c r="A605" s="5" t="s">
        <v>898</v>
      </c>
      <c r="B605" s="27" t="s">
        <v>2420</v>
      </c>
      <c r="C605" s="2" t="s">
        <v>1975</v>
      </c>
      <c r="D605" s="2">
        <f>COUNTIF(C:C,C605)</f>
        <v>29</v>
      </c>
      <c r="E605" s="41" t="s">
        <v>1655</v>
      </c>
      <c r="F605" s="1" t="s">
        <v>1655</v>
      </c>
      <c r="G605" s="2" t="s">
        <v>112</v>
      </c>
      <c r="H605" s="28"/>
      <c r="I605" s="2"/>
      <c r="J605" s="5" t="s">
        <v>150</v>
      </c>
      <c r="K605" s="3">
        <v>36367</v>
      </c>
      <c r="L605" s="3">
        <v>36265</v>
      </c>
      <c r="M605" s="28">
        <f t="shared" si="58"/>
        <v>60</v>
      </c>
      <c r="N605" s="3">
        <v>38092</v>
      </c>
      <c r="O605" s="2">
        <v>3</v>
      </c>
      <c r="P605" s="29">
        <f t="shared" si="55"/>
        <v>38001</v>
      </c>
      <c r="Q605" s="2" t="s">
        <v>2985</v>
      </c>
      <c r="R605" s="2">
        <v>12</v>
      </c>
      <c r="S605" s="2" t="s">
        <v>2547</v>
      </c>
      <c r="T605" s="29">
        <f t="shared" si="56"/>
        <v>38367</v>
      </c>
      <c r="U605" s="29">
        <f t="shared" si="57"/>
        <v>38457</v>
      </c>
      <c r="V605" s="1" t="s">
        <v>2548</v>
      </c>
      <c r="W605" s="5" t="s">
        <v>1074</v>
      </c>
      <c r="X605" s="2" t="s">
        <v>2663</v>
      </c>
      <c r="Y605" s="1" t="s">
        <v>145</v>
      </c>
      <c r="Z605" s="4" t="s">
        <v>2547</v>
      </c>
      <c r="AA605" s="2" t="s">
        <v>2550</v>
      </c>
      <c r="AB605" s="2" t="s">
        <v>670</v>
      </c>
      <c r="AC605" s="2" t="s">
        <v>1522</v>
      </c>
      <c r="AD605" s="5" t="s">
        <v>641</v>
      </c>
      <c r="AE605" s="2" t="s">
        <v>2547</v>
      </c>
      <c r="AF605" s="2" t="s">
        <v>2985</v>
      </c>
      <c r="AG605" s="1" t="s">
        <v>1656</v>
      </c>
      <c r="AH605" s="2" t="s">
        <v>3040</v>
      </c>
      <c r="AI605" s="2" t="s">
        <v>2547</v>
      </c>
      <c r="AJ605" s="2"/>
      <c r="AK605" s="2"/>
      <c r="AL605" s="2"/>
      <c r="AM605" s="2"/>
    </row>
    <row r="606" spans="1:39" s="43" customFormat="1" ht="12.75" outlineLevel="1">
      <c r="A606" s="5" t="s">
        <v>898</v>
      </c>
      <c r="B606" s="27" t="s">
        <v>2421</v>
      </c>
      <c r="C606" s="2" t="s">
        <v>3013</v>
      </c>
      <c r="D606" s="2">
        <f>COUNTIF(C:C,C606)</f>
        <v>1</v>
      </c>
      <c r="E606" s="30" t="s">
        <v>3691</v>
      </c>
      <c r="F606" s="5" t="s">
        <v>1073</v>
      </c>
      <c r="G606" s="2" t="s">
        <v>112</v>
      </c>
      <c r="H606" s="2"/>
      <c r="I606" s="2"/>
      <c r="J606" s="5" t="s">
        <v>2552</v>
      </c>
      <c r="K606" s="3">
        <v>36201</v>
      </c>
      <c r="L606" s="3">
        <v>36201</v>
      </c>
      <c r="M606" s="28">
        <f t="shared" si="58"/>
        <v>60</v>
      </c>
      <c r="N606" s="3">
        <v>38027</v>
      </c>
      <c r="O606" s="2" t="s">
        <v>2547</v>
      </c>
      <c r="P606" s="29" t="str">
        <f t="shared" si="55"/>
        <v>?</v>
      </c>
      <c r="Q606" s="2" t="s">
        <v>2985</v>
      </c>
      <c r="R606" s="2">
        <v>12</v>
      </c>
      <c r="S606" s="2" t="s">
        <v>2547</v>
      </c>
      <c r="T606" s="29" t="str">
        <f t="shared" si="56"/>
        <v>?</v>
      </c>
      <c r="U606" s="29">
        <f t="shared" si="57"/>
        <v>38393</v>
      </c>
      <c r="V606" s="1" t="s">
        <v>2548</v>
      </c>
      <c r="W606" s="5" t="s">
        <v>1074</v>
      </c>
      <c r="X606" s="2" t="s">
        <v>2663</v>
      </c>
      <c r="Y606" s="1" t="s">
        <v>145</v>
      </c>
      <c r="Z606" s="4" t="s">
        <v>2547</v>
      </c>
      <c r="AA606" s="2" t="s">
        <v>2550</v>
      </c>
      <c r="AB606" s="2" t="s">
        <v>1156</v>
      </c>
      <c r="AC606" s="2" t="s">
        <v>2547</v>
      </c>
      <c r="AD606" s="1" t="s">
        <v>1498</v>
      </c>
      <c r="AE606" s="2" t="s">
        <v>2547</v>
      </c>
      <c r="AF606" s="2"/>
      <c r="AG606" s="1" t="s">
        <v>2165</v>
      </c>
      <c r="AH606" s="2" t="s">
        <v>3708</v>
      </c>
      <c r="AI606" s="2" t="s">
        <v>2547</v>
      </c>
      <c r="AJ606" s="2"/>
      <c r="AK606" s="2"/>
      <c r="AL606" s="2"/>
      <c r="AM606" s="2"/>
    </row>
    <row r="607" spans="1:39" s="43" customFormat="1" ht="12.75" outlineLevel="1">
      <c r="A607" s="5" t="s">
        <v>898</v>
      </c>
      <c r="B607" s="27" t="s">
        <v>2420</v>
      </c>
      <c r="C607" s="2" t="s">
        <v>1975</v>
      </c>
      <c r="D607" s="2">
        <f>COUNTIF(C:C,C607)</f>
        <v>29</v>
      </c>
      <c r="E607" s="41" t="s">
        <v>1655</v>
      </c>
      <c r="F607" s="1" t="s">
        <v>1655</v>
      </c>
      <c r="G607" s="2" t="s">
        <v>112</v>
      </c>
      <c r="H607" s="28"/>
      <c r="I607" s="2"/>
      <c r="J607" s="5" t="s">
        <v>150</v>
      </c>
      <c r="K607" s="3">
        <v>36367</v>
      </c>
      <c r="L607" s="3">
        <v>36265</v>
      </c>
      <c r="M607" s="28">
        <f t="shared" si="58"/>
        <v>60</v>
      </c>
      <c r="N607" s="3">
        <v>38092</v>
      </c>
      <c r="O607" s="2">
        <v>3</v>
      </c>
      <c r="P607" s="29">
        <f t="shared" si="55"/>
        <v>38001</v>
      </c>
      <c r="Q607" s="2" t="s">
        <v>2985</v>
      </c>
      <c r="R607" s="2">
        <v>12</v>
      </c>
      <c r="S607" s="2" t="s">
        <v>2547</v>
      </c>
      <c r="T607" s="29">
        <f t="shared" si="56"/>
        <v>38367</v>
      </c>
      <c r="U607" s="29">
        <f t="shared" si="57"/>
        <v>38457</v>
      </c>
      <c r="V607" s="1" t="s">
        <v>2548</v>
      </c>
      <c r="W607" s="5" t="s">
        <v>1074</v>
      </c>
      <c r="X607" s="2" t="s">
        <v>2663</v>
      </c>
      <c r="Y607" s="1" t="s">
        <v>145</v>
      </c>
      <c r="Z607" s="4" t="s">
        <v>2547</v>
      </c>
      <c r="AA607" s="2" t="s">
        <v>2550</v>
      </c>
      <c r="AB607" s="2" t="s">
        <v>670</v>
      </c>
      <c r="AC607" s="2" t="s">
        <v>1522</v>
      </c>
      <c r="AD607" s="5" t="s">
        <v>66</v>
      </c>
      <c r="AE607" s="2" t="s">
        <v>2547</v>
      </c>
      <c r="AF607" s="2" t="s">
        <v>2985</v>
      </c>
      <c r="AG607" s="1" t="s">
        <v>1656</v>
      </c>
      <c r="AH607" s="2" t="s">
        <v>3040</v>
      </c>
      <c r="AI607" s="2" t="s">
        <v>2547</v>
      </c>
      <c r="AJ607" s="2"/>
      <c r="AK607" s="2"/>
      <c r="AL607" s="2"/>
      <c r="AM607" s="2"/>
    </row>
    <row r="608" spans="1:39" s="43" customFormat="1" ht="12.75" outlineLevel="1">
      <c r="A608" s="5" t="s">
        <v>898</v>
      </c>
      <c r="B608" s="27" t="s">
        <v>2420</v>
      </c>
      <c r="C608" s="2" t="s">
        <v>1975</v>
      </c>
      <c r="D608" s="2">
        <f>COUNTIF(C:C,C608)</f>
        <v>29</v>
      </c>
      <c r="E608" s="41" t="s">
        <v>1655</v>
      </c>
      <c r="F608" s="1" t="s">
        <v>1655</v>
      </c>
      <c r="G608" s="2" t="s">
        <v>112</v>
      </c>
      <c r="H608" s="28"/>
      <c r="I608" s="2"/>
      <c r="J608" s="5" t="s">
        <v>150</v>
      </c>
      <c r="K608" s="3">
        <v>36367</v>
      </c>
      <c r="L608" s="3">
        <v>36265</v>
      </c>
      <c r="M608" s="28">
        <f t="shared" si="58"/>
        <v>60</v>
      </c>
      <c r="N608" s="3">
        <v>38092</v>
      </c>
      <c r="O608" s="2">
        <v>3</v>
      </c>
      <c r="P608" s="29">
        <f t="shared" si="55"/>
        <v>38001</v>
      </c>
      <c r="Q608" s="2" t="s">
        <v>2985</v>
      </c>
      <c r="R608" s="2">
        <v>12</v>
      </c>
      <c r="S608" s="2" t="s">
        <v>2547</v>
      </c>
      <c r="T608" s="29">
        <f t="shared" si="56"/>
        <v>38367</v>
      </c>
      <c r="U608" s="29">
        <f t="shared" si="57"/>
        <v>38457</v>
      </c>
      <c r="V608" s="1" t="s">
        <v>2548</v>
      </c>
      <c r="W608" s="5" t="s">
        <v>1074</v>
      </c>
      <c r="X608" s="2" t="s">
        <v>2663</v>
      </c>
      <c r="Y608" s="1" t="s">
        <v>145</v>
      </c>
      <c r="Z608" s="4" t="s">
        <v>2547</v>
      </c>
      <c r="AA608" s="2" t="s">
        <v>2550</v>
      </c>
      <c r="AB608" s="2" t="s">
        <v>670</v>
      </c>
      <c r="AC608" s="2" t="s">
        <v>1522</v>
      </c>
      <c r="AD608" s="5" t="s">
        <v>639</v>
      </c>
      <c r="AE608" s="2" t="s">
        <v>2547</v>
      </c>
      <c r="AF608" s="2" t="s">
        <v>2985</v>
      </c>
      <c r="AG608" s="1" t="s">
        <v>1656</v>
      </c>
      <c r="AH608" s="2" t="s">
        <v>3040</v>
      </c>
      <c r="AI608" s="2" t="s">
        <v>2547</v>
      </c>
      <c r="AJ608" s="2"/>
      <c r="AK608" s="2"/>
      <c r="AL608" s="2"/>
      <c r="AM608" s="2"/>
    </row>
    <row r="609" spans="1:39" s="43" customFormat="1" ht="12.75" outlineLevel="1">
      <c r="A609" s="5" t="s">
        <v>898</v>
      </c>
      <c r="B609" s="27" t="s">
        <v>2420</v>
      </c>
      <c r="C609" s="2" t="s">
        <v>1975</v>
      </c>
      <c r="D609" s="2">
        <f>COUNTIF(C:C,C609)</f>
        <v>29</v>
      </c>
      <c r="E609" s="41" t="s">
        <v>1655</v>
      </c>
      <c r="F609" s="1" t="s">
        <v>1655</v>
      </c>
      <c r="G609" s="2" t="s">
        <v>112</v>
      </c>
      <c r="H609" s="28"/>
      <c r="I609" s="2"/>
      <c r="J609" s="5" t="s">
        <v>150</v>
      </c>
      <c r="K609" s="3">
        <v>36367</v>
      </c>
      <c r="L609" s="3">
        <v>36265</v>
      </c>
      <c r="M609" s="28">
        <f t="shared" si="58"/>
        <v>60</v>
      </c>
      <c r="N609" s="3">
        <v>38092</v>
      </c>
      <c r="O609" s="2">
        <v>3</v>
      </c>
      <c r="P609" s="29">
        <f t="shared" si="55"/>
        <v>38001</v>
      </c>
      <c r="Q609" s="2" t="s">
        <v>2985</v>
      </c>
      <c r="R609" s="2">
        <v>12</v>
      </c>
      <c r="S609" s="2" t="s">
        <v>2547</v>
      </c>
      <c r="T609" s="29">
        <f t="shared" si="56"/>
        <v>38367</v>
      </c>
      <c r="U609" s="29">
        <f t="shared" si="57"/>
        <v>38457</v>
      </c>
      <c r="V609" s="1" t="s">
        <v>2548</v>
      </c>
      <c r="W609" s="5" t="s">
        <v>1074</v>
      </c>
      <c r="X609" s="2" t="s">
        <v>2663</v>
      </c>
      <c r="Y609" s="1" t="s">
        <v>145</v>
      </c>
      <c r="Z609" s="4" t="s">
        <v>2547</v>
      </c>
      <c r="AA609" s="2" t="s">
        <v>2550</v>
      </c>
      <c r="AB609" s="2" t="s">
        <v>670</v>
      </c>
      <c r="AC609" s="2" t="s">
        <v>1522</v>
      </c>
      <c r="AD609" s="5" t="s">
        <v>636</v>
      </c>
      <c r="AE609" s="2" t="s">
        <v>2547</v>
      </c>
      <c r="AF609" s="2" t="s">
        <v>2985</v>
      </c>
      <c r="AG609" s="1" t="s">
        <v>1656</v>
      </c>
      <c r="AH609" s="2" t="s">
        <v>3040</v>
      </c>
      <c r="AI609" s="2" t="s">
        <v>2547</v>
      </c>
      <c r="AJ609" s="2"/>
      <c r="AK609" s="2"/>
      <c r="AL609" s="2"/>
      <c r="AM609" s="2"/>
    </row>
    <row r="610" spans="1:39" s="43" customFormat="1" ht="12.75" outlineLevel="1">
      <c r="A610" s="5" t="s">
        <v>898</v>
      </c>
      <c r="B610" s="27" t="s">
        <v>2420</v>
      </c>
      <c r="C610" s="2" t="s">
        <v>1975</v>
      </c>
      <c r="D610" s="2">
        <f>COUNTIF(C:C,C610)</f>
        <v>29</v>
      </c>
      <c r="E610" s="41" t="s">
        <v>1655</v>
      </c>
      <c r="F610" s="1" t="s">
        <v>1655</v>
      </c>
      <c r="G610" s="2" t="s">
        <v>112</v>
      </c>
      <c r="H610" s="28"/>
      <c r="I610" s="2"/>
      <c r="J610" s="5" t="s">
        <v>150</v>
      </c>
      <c r="K610" s="3">
        <v>36367</v>
      </c>
      <c r="L610" s="3">
        <v>36265</v>
      </c>
      <c r="M610" s="28">
        <f t="shared" si="58"/>
        <v>60</v>
      </c>
      <c r="N610" s="3">
        <v>38092</v>
      </c>
      <c r="O610" s="2">
        <v>3</v>
      </c>
      <c r="P610" s="29">
        <f t="shared" si="55"/>
        <v>38001</v>
      </c>
      <c r="Q610" s="2" t="s">
        <v>2985</v>
      </c>
      <c r="R610" s="2">
        <v>12</v>
      </c>
      <c r="S610" s="2" t="s">
        <v>2547</v>
      </c>
      <c r="T610" s="29">
        <f t="shared" si="56"/>
        <v>38367</v>
      </c>
      <c r="U610" s="29">
        <f t="shared" si="57"/>
        <v>38457</v>
      </c>
      <c r="V610" s="1" t="s">
        <v>2548</v>
      </c>
      <c r="W610" s="5" t="s">
        <v>1074</v>
      </c>
      <c r="X610" s="2" t="s">
        <v>2663</v>
      </c>
      <c r="Y610" s="1" t="s">
        <v>145</v>
      </c>
      <c r="Z610" s="4" t="s">
        <v>2547</v>
      </c>
      <c r="AA610" s="2" t="s">
        <v>2550</v>
      </c>
      <c r="AB610" s="2" t="s">
        <v>670</v>
      </c>
      <c r="AC610" s="2" t="s">
        <v>1522</v>
      </c>
      <c r="AD610" s="5" t="s">
        <v>638</v>
      </c>
      <c r="AE610" s="2" t="s">
        <v>2547</v>
      </c>
      <c r="AF610" s="2" t="s">
        <v>2985</v>
      </c>
      <c r="AG610" s="1" t="s">
        <v>1656</v>
      </c>
      <c r="AH610" s="2" t="s">
        <v>3040</v>
      </c>
      <c r="AI610" s="2" t="s">
        <v>2547</v>
      </c>
      <c r="AJ610" s="2"/>
      <c r="AK610" s="2"/>
      <c r="AL610" s="2"/>
      <c r="AM610" s="2"/>
    </row>
    <row r="611" spans="1:39" s="43" customFormat="1" ht="12.75" outlineLevel="1">
      <c r="A611" s="5" t="s">
        <v>898</v>
      </c>
      <c r="B611" s="27" t="s">
        <v>2420</v>
      </c>
      <c r="C611" s="2" t="s">
        <v>1975</v>
      </c>
      <c r="D611" s="2">
        <f>COUNTIF(C:C,C611)</f>
        <v>29</v>
      </c>
      <c r="E611" s="41" t="s">
        <v>1655</v>
      </c>
      <c r="F611" s="1" t="s">
        <v>1655</v>
      </c>
      <c r="G611" s="2" t="s">
        <v>112</v>
      </c>
      <c r="H611" s="28"/>
      <c r="I611" s="2"/>
      <c r="J611" s="5" t="s">
        <v>150</v>
      </c>
      <c r="K611" s="3">
        <v>36367</v>
      </c>
      <c r="L611" s="3">
        <v>36265</v>
      </c>
      <c r="M611" s="28">
        <f t="shared" si="58"/>
        <v>60</v>
      </c>
      <c r="N611" s="3">
        <v>38092</v>
      </c>
      <c r="O611" s="2">
        <v>3</v>
      </c>
      <c r="P611" s="29">
        <f t="shared" si="55"/>
        <v>38001</v>
      </c>
      <c r="Q611" s="2" t="s">
        <v>2985</v>
      </c>
      <c r="R611" s="2">
        <v>12</v>
      </c>
      <c r="S611" s="2" t="s">
        <v>2547</v>
      </c>
      <c r="T611" s="29">
        <f t="shared" si="56"/>
        <v>38367</v>
      </c>
      <c r="U611" s="29">
        <f t="shared" si="57"/>
        <v>38457</v>
      </c>
      <c r="V611" s="1" t="s">
        <v>2548</v>
      </c>
      <c r="W611" s="5" t="s">
        <v>1074</v>
      </c>
      <c r="X611" s="2" t="s">
        <v>2663</v>
      </c>
      <c r="Y611" s="1" t="s">
        <v>145</v>
      </c>
      <c r="Z611" s="4" t="s">
        <v>2547</v>
      </c>
      <c r="AA611" s="2" t="s">
        <v>2550</v>
      </c>
      <c r="AB611" s="2" t="s">
        <v>670</v>
      </c>
      <c r="AC611" s="2" t="s">
        <v>1522</v>
      </c>
      <c r="AD611" s="5" t="s">
        <v>1047</v>
      </c>
      <c r="AE611" s="2" t="s">
        <v>2547</v>
      </c>
      <c r="AF611" s="2" t="s">
        <v>2985</v>
      </c>
      <c r="AG611" s="1" t="s">
        <v>1656</v>
      </c>
      <c r="AH611" s="2" t="s">
        <v>3040</v>
      </c>
      <c r="AI611" s="2" t="s">
        <v>2547</v>
      </c>
      <c r="AJ611" s="2"/>
      <c r="AK611" s="2"/>
      <c r="AL611" s="2"/>
      <c r="AM611" s="2"/>
    </row>
    <row r="612" spans="1:39" s="43" customFormat="1" ht="12.75" outlineLevel="1">
      <c r="A612" s="5" t="s">
        <v>898</v>
      </c>
      <c r="B612" s="27" t="s">
        <v>2420</v>
      </c>
      <c r="C612" s="2" t="s">
        <v>1975</v>
      </c>
      <c r="D612" s="2">
        <f>COUNTIF(C:C,C612)</f>
        <v>29</v>
      </c>
      <c r="E612" s="41" t="s">
        <v>1655</v>
      </c>
      <c r="F612" s="1" t="s">
        <v>1655</v>
      </c>
      <c r="G612" s="2" t="s">
        <v>112</v>
      </c>
      <c r="H612" s="28"/>
      <c r="I612" s="2"/>
      <c r="J612" s="5" t="s">
        <v>150</v>
      </c>
      <c r="K612" s="3">
        <v>36367</v>
      </c>
      <c r="L612" s="3">
        <v>36265</v>
      </c>
      <c r="M612" s="28">
        <f t="shared" si="58"/>
        <v>60</v>
      </c>
      <c r="N612" s="3">
        <v>38092</v>
      </c>
      <c r="O612" s="2">
        <v>3</v>
      </c>
      <c r="P612" s="29">
        <f t="shared" si="55"/>
        <v>38001</v>
      </c>
      <c r="Q612" s="2" t="s">
        <v>2985</v>
      </c>
      <c r="R612" s="2">
        <v>12</v>
      </c>
      <c r="S612" s="2" t="s">
        <v>2547</v>
      </c>
      <c r="T612" s="29">
        <f t="shared" si="56"/>
        <v>38367</v>
      </c>
      <c r="U612" s="29">
        <f t="shared" si="57"/>
        <v>38457</v>
      </c>
      <c r="V612" s="1" t="s">
        <v>2548</v>
      </c>
      <c r="W612" s="5" t="s">
        <v>1074</v>
      </c>
      <c r="X612" s="2" t="s">
        <v>2663</v>
      </c>
      <c r="Y612" s="1" t="s">
        <v>145</v>
      </c>
      <c r="Z612" s="4" t="s">
        <v>2547</v>
      </c>
      <c r="AA612" s="2" t="s">
        <v>2550</v>
      </c>
      <c r="AB612" s="2" t="s">
        <v>670</v>
      </c>
      <c r="AC612" s="2" t="s">
        <v>1522</v>
      </c>
      <c r="AD612" s="5" t="s">
        <v>644</v>
      </c>
      <c r="AE612" s="2" t="s">
        <v>2547</v>
      </c>
      <c r="AF612" s="2" t="s">
        <v>2985</v>
      </c>
      <c r="AG612" s="1" t="s">
        <v>1656</v>
      </c>
      <c r="AH612" s="2" t="s">
        <v>3040</v>
      </c>
      <c r="AI612" s="2" t="s">
        <v>2547</v>
      </c>
      <c r="AJ612" s="2"/>
      <c r="AK612" s="2"/>
      <c r="AL612" s="2"/>
      <c r="AM612" s="2"/>
    </row>
    <row r="613" spans="1:39" s="43" customFormat="1" ht="12.75" outlineLevel="1">
      <c r="A613" s="5" t="s">
        <v>898</v>
      </c>
      <c r="B613" s="27" t="s">
        <v>2420</v>
      </c>
      <c r="C613" s="2" t="s">
        <v>1975</v>
      </c>
      <c r="D613" s="2">
        <f>COUNTIF(C:C,C613)</f>
        <v>29</v>
      </c>
      <c r="E613" s="41" t="s">
        <v>1655</v>
      </c>
      <c r="F613" s="1" t="s">
        <v>1655</v>
      </c>
      <c r="G613" s="2" t="s">
        <v>112</v>
      </c>
      <c r="H613" s="28"/>
      <c r="I613" s="2"/>
      <c r="J613" s="5" t="s">
        <v>150</v>
      </c>
      <c r="K613" s="3">
        <v>36367</v>
      </c>
      <c r="L613" s="3">
        <v>36265</v>
      </c>
      <c r="M613" s="28">
        <f t="shared" si="58"/>
        <v>60</v>
      </c>
      <c r="N613" s="3">
        <v>38092</v>
      </c>
      <c r="O613" s="2">
        <v>3</v>
      </c>
      <c r="P613" s="29">
        <f t="shared" si="55"/>
        <v>38001</v>
      </c>
      <c r="Q613" s="2" t="s">
        <v>2985</v>
      </c>
      <c r="R613" s="2">
        <v>12</v>
      </c>
      <c r="S613" s="2" t="s">
        <v>2547</v>
      </c>
      <c r="T613" s="29">
        <f t="shared" si="56"/>
        <v>38367</v>
      </c>
      <c r="U613" s="29">
        <f t="shared" si="57"/>
        <v>38457</v>
      </c>
      <c r="V613" s="1" t="s">
        <v>2548</v>
      </c>
      <c r="W613" s="5" t="s">
        <v>1074</v>
      </c>
      <c r="X613" s="2" t="s">
        <v>2663</v>
      </c>
      <c r="Y613" s="1" t="s">
        <v>145</v>
      </c>
      <c r="Z613" s="4" t="s">
        <v>2547</v>
      </c>
      <c r="AA613" s="2" t="s">
        <v>2550</v>
      </c>
      <c r="AB613" s="2" t="s">
        <v>670</v>
      </c>
      <c r="AC613" s="2" t="s">
        <v>1522</v>
      </c>
      <c r="AD613" s="5" t="s">
        <v>642</v>
      </c>
      <c r="AE613" s="2" t="s">
        <v>2547</v>
      </c>
      <c r="AF613" s="2" t="s">
        <v>2985</v>
      </c>
      <c r="AG613" s="1" t="s">
        <v>1656</v>
      </c>
      <c r="AH613" s="2" t="s">
        <v>3040</v>
      </c>
      <c r="AI613" s="2" t="s">
        <v>2547</v>
      </c>
      <c r="AJ613" s="2"/>
      <c r="AK613" s="2"/>
      <c r="AL613" s="2"/>
      <c r="AM613" s="2"/>
    </row>
    <row r="614" spans="1:39" s="43" customFormat="1" ht="12.75" outlineLevel="1">
      <c r="A614" s="5" t="s">
        <v>898</v>
      </c>
      <c r="B614" s="27" t="s">
        <v>2420</v>
      </c>
      <c r="C614" s="2" t="s">
        <v>1975</v>
      </c>
      <c r="D614" s="2">
        <f>COUNTIF(C:C,C614)</f>
        <v>29</v>
      </c>
      <c r="E614" s="41" t="s">
        <v>1655</v>
      </c>
      <c r="F614" s="1" t="s">
        <v>1655</v>
      </c>
      <c r="G614" s="2" t="s">
        <v>112</v>
      </c>
      <c r="H614" s="28"/>
      <c r="I614" s="2"/>
      <c r="J614" s="5" t="s">
        <v>150</v>
      </c>
      <c r="K614" s="3">
        <v>36367</v>
      </c>
      <c r="L614" s="3">
        <v>36265</v>
      </c>
      <c r="M614" s="28">
        <f t="shared" si="58"/>
        <v>60</v>
      </c>
      <c r="N614" s="3">
        <v>38092</v>
      </c>
      <c r="O614" s="2">
        <v>3</v>
      </c>
      <c r="P614" s="29">
        <f t="shared" si="55"/>
        <v>38001</v>
      </c>
      <c r="Q614" s="2" t="s">
        <v>2985</v>
      </c>
      <c r="R614" s="2">
        <v>12</v>
      </c>
      <c r="S614" s="2" t="s">
        <v>2547</v>
      </c>
      <c r="T614" s="29">
        <f t="shared" si="56"/>
        <v>38367</v>
      </c>
      <c r="U614" s="29">
        <f t="shared" si="57"/>
        <v>38457</v>
      </c>
      <c r="V614" s="1" t="s">
        <v>2548</v>
      </c>
      <c r="W614" s="5" t="s">
        <v>1074</v>
      </c>
      <c r="X614" s="2" t="s">
        <v>2663</v>
      </c>
      <c r="Y614" s="1" t="s">
        <v>145</v>
      </c>
      <c r="Z614" s="4" t="s">
        <v>2547</v>
      </c>
      <c r="AA614" s="2" t="s">
        <v>2550</v>
      </c>
      <c r="AB614" s="2" t="s">
        <v>670</v>
      </c>
      <c r="AC614" s="2" t="s">
        <v>1522</v>
      </c>
      <c r="AD614" s="5" t="s">
        <v>1345</v>
      </c>
      <c r="AE614" s="2" t="s">
        <v>2547</v>
      </c>
      <c r="AF614" s="2" t="s">
        <v>2985</v>
      </c>
      <c r="AG614" s="1" t="s">
        <v>1656</v>
      </c>
      <c r="AH614" s="2" t="s">
        <v>3040</v>
      </c>
      <c r="AI614" s="2" t="s">
        <v>2547</v>
      </c>
      <c r="AJ614" s="2"/>
      <c r="AK614" s="2"/>
      <c r="AL614" s="2"/>
      <c r="AM614" s="2"/>
    </row>
    <row r="615" spans="1:39" ht="12.75" outlineLevel="1">
      <c r="A615" s="5" t="s">
        <v>898</v>
      </c>
      <c r="B615" s="27" t="s">
        <v>2420</v>
      </c>
      <c r="C615" s="2" t="s">
        <v>1975</v>
      </c>
      <c r="D615" s="2">
        <f>COUNTIF(C:C,C615)</f>
        <v>29</v>
      </c>
      <c r="E615" s="41" t="s">
        <v>1655</v>
      </c>
      <c r="F615" s="1" t="s">
        <v>1655</v>
      </c>
      <c r="G615" s="2" t="s">
        <v>112</v>
      </c>
      <c r="H615" s="28"/>
      <c r="I615" s="2"/>
      <c r="J615" s="5" t="s">
        <v>150</v>
      </c>
      <c r="K615" s="3">
        <v>36367</v>
      </c>
      <c r="L615" s="3">
        <v>36265</v>
      </c>
      <c r="M615" s="28">
        <f t="shared" si="58"/>
        <v>60</v>
      </c>
      <c r="N615" s="3">
        <v>38092</v>
      </c>
      <c r="O615" s="2">
        <v>3</v>
      </c>
      <c r="P615" s="29">
        <f t="shared" si="55"/>
        <v>38001</v>
      </c>
      <c r="Q615" s="2" t="s">
        <v>2985</v>
      </c>
      <c r="R615" s="2">
        <v>12</v>
      </c>
      <c r="S615" s="2" t="s">
        <v>2547</v>
      </c>
      <c r="T615" s="29">
        <f t="shared" si="56"/>
        <v>38367</v>
      </c>
      <c r="U615" s="29">
        <f t="shared" si="57"/>
        <v>38457</v>
      </c>
      <c r="V615" s="1" t="s">
        <v>2548</v>
      </c>
      <c r="W615" s="5" t="s">
        <v>1074</v>
      </c>
      <c r="X615" s="2" t="s">
        <v>2663</v>
      </c>
      <c r="Y615" s="1" t="s">
        <v>145</v>
      </c>
      <c r="Z615" s="4" t="s">
        <v>2547</v>
      </c>
      <c r="AA615" s="2" t="s">
        <v>2550</v>
      </c>
      <c r="AB615" s="2" t="s">
        <v>670</v>
      </c>
      <c r="AC615" s="2" t="s">
        <v>1522</v>
      </c>
      <c r="AD615" s="5" t="s">
        <v>65</v>
      </c>
      <c r="AE615" s="2" t="s">
        <v>2547</v>
      </c>
      <c r="AF615" s="2" t="s">
        <v>2985</v>
      </c>
      <c r="AG615" s="1" t="s">
        <v>1656</v>
      </c>
      <c r="AH615" s="2" t="s">
        <v>3040</v>
      </c>
      <c r="AI615" s="2" t="s">
        <v>2547</v>
      </c>
      <c r="AJ615" s="2"/>
      <c r="AK615" s="2"/>
      <c r="AL615" s="2"/>
      <c r="AM615" s="2"/>
    </row>
    <row r="616" spans="1:39" s="43" customFormat="1" ht="12.75" outlineLevel="1">
      <c r="A616" s="5" t="s">
        <v>898</v>
      </c>
      <c r="B616" s="27" t="s">
        <v>2420</v>
      </c>
      <c r="C616" s="2" t="s">
        <v>1975</v>
      </c>
      <c r="D616" s="2">
        <f>COUNTIF(C:C,C616)</f>
        <v>29</v>
      </c>
      <c r="E616" s="41" t="s">
        <v>1655</v>
      </c>
      <c r="F616" s="1" t="s">
        <v>1655</v>
      </c>
      <c r="G616" s="2" t="s">
        <v>112</v>
      </c>
      <c r="H616" s="28"/>
      <c r="I616" s="2"/>
      <c r="J616" s="5" t="s">
        <v>150</v>
      </c>
      <c r="K616" s="3">
        <v>36367</v>
      </c>
      <c r="L616" s="3">
        <v>36265</v>
      </c>
      <c r="M616" s="28">
        <f t="shared" si="58"/>
        <v>60</v>
      </c>
      <c r="N616" s="3">
        <v>38092</v>
      </c>
      <c r="O616" s="2">
        <v>3</v>
      </c>
      <c r="P616" s="29">
        <f t="shared" si="55"/>
        <v>38001</v>
      </c>
      <c r="Q616" s="2" t="s">
        <v>2985</v>
      </c>
      <c r="R616" s="2">
        <v>12</v>
      </c>
      <c r="S616" s="2" t="s">
        <v>2547</v>
      </c>
      <c r="T616" s="29">
        <f t="shared" si="56"/>
        <v>38367</v>
      </c>
      <c r="U616" s="29">
        <f t="shared" si="57"/>
        <v>38457</v>
      </c>
      <c r="V616" s="1" t="s">
        <v>2548</v>
      </c>
      <c r="W616" s="5" t="s">
        <v>1074</v>
      </c>
      <c r="X616" s="2" t="s">
        <v>2663</v>
      </c>
      <c r="Y616" s="1" t="s">
        <v>145</v>
      </c>
      <c r="Z616" s="4" t="s">
        <v>2547</v>
      </c>
      <c r="AA616" s="2" t="s">
        <v>2550</v>
      </c>
      <c r="AB616" s="2" t="s">
        <v>670</v>
      </c>
      <c r="AC616" s="2" t="s">
        <v>1522</v>
      </c>
      <c r="AD616" s="5" t="s">
        <v>62</v>
      </c>
      <c r="AE616" s="2" t="s">
        <v>2547</v>
      </c>
      <c r="AF616" s="2" t="s">
        <v>2985</v>
      </c>
      <c r="AG616" s="1" t="s">
        <v>1656</v>
      </c>
      <c r="AH616" s="2" t="s">
        <v>3040</v>
      </c>
      <c r="AI616" s="2" t="s">
        <v>2547</v>
      </c>
      <c r="AJ616" s="2"/>
      <c r="AK616" s="2"/>
      <c r="AL616" s="2"/>
      <c r="AM616" s="2"/>
    </row>
    <row r="617" spans="1:39" s="43" customFormat="1" ht="12.75" outlineLevel="1">
      <c r="A617" s="5" t="s">
        <v>898</v>
      </c>
      <c r="B617" s="27" t="s">
        <v>2420</v>
      </c>
      <c r="C617" s="2" t="s">
        <v>1975</v>
      </c>
      <c r="D617" s="2">
        <f>COUNTIF(C:C,C617)</f>
        <v>29</v>
      </c>
      <c r="E617" s="41" t="s">
        <v>1655</v>
      </c>
      <c r="F617" s="1" t="s">
        <v>1655</v>
      </c>
      <c r="G617" s="2" t="s">
        <v>112</v>
      </c>
      <c r="H617" s="28"/>
      <c r="I617" s="2"/>
      <c r="J617" s="5" t="s">
        <v>150</v>
      </c>
      <c r="K617" s="3">
        <v>36367</v>
      </c>
      <c r="L617" s="3">
        <v>36265</v>
      </c>
      <c r="M617" s="28">
        <f t="shared" si="58"/>
        <v>60</v>
      </c>
      <c r="N617" s="3">
        <v>38092</v>
      </c>
      <c r="O617" s="2">
        <v>3</v>
      </c>
      <c r="P617" s="29">
        <f t="shared" si="55"/>
        <v>38001</v>
      </c>
      <c r="Q617" s="2" t="s">
        <v>2985</v>
      </c>
      <c r="R617" s="2">
        <v>12</v>
      </c>
      <c r="S617" s="2" t="s">
        <v>2547</v>
      </c>
      <c r="T617" s="29">
        <f t="shared" si="56"/>
        <v>38367</v>
      </c>
      <c r="U617" s="29">
        <f t="shared" si="57"/>
        <v>38457</v>
      </c>
      <c r="V617" s="1" t="s">
        <v>2548</v>
      </c>
      <c r="W617" s="5" t="s">
        <v>1074</v>
      </c>
      <c r="X617" s="2" t="s">
        <v>2663</v>
      </c>
      <c r="Y617" s="1" t="s">
        <v>145</v>
      </c>
      <c r="Z617" s="4" t="s">
        <v>2547</v>
      </c>
      <c r="AA617" s="2" t="s">
        <v>2550</v>
      </c>
      <c r="AB617" s="2" t="s">
        <v>670</v>
      </c>
      <c r="AC617" s="2" t="s">
        <v>1522</v>
      </c>
      <c r="AD617" s="5" t="s">
        <v>63</v>
      </c>
      <c r="AE617" s="2" t="s">
        <v>2547</v>
      </c>
      <c r="AF617" s="2" t="s">
        <v>2985</v>
      </c>
      <c r="AG617" s="1" t="s">
        <v>1656</v>
      </c>
      <c r="AH617" s="2" t="s">
        <v>3040</v>
      </c>
      <c r="AI617" s="2" t="s">
        <v>2547</v>
      </c>
      <c r="AJ617" s="2"/>
      <c r="AK617" s="2"/>
      <c r="AL617" s="2"/>
      <c r="AM617" s="2"/>
    </row>
    <row r="618" spans="1:39" s="43" customFormat="1" ht="12.75" outlineLevel="1">
      <c r="A618" s="5" t="s">
        <v>898</v>
      </c>
      <c r="B618" s="27" t="s">
        <v>2420</v>
      </c>
      <c r="C618" s="2" t="s">
        <v>1975</v>
      </c>
      <c r="D618" s="2">
        <f>COUNTIF(C:C,C618)</f>
        <v>29</v>
      </c>
      <c r="E618" s="41" t="s">
        <v>1655</v>
      </c>
      <c r="F618" s="1" t="s">
        <v>1655</v>
      </c>
      <c r="G618" s="2" t="s">
        <v>112</v>
      </c>
      <c r="H618" s="28"/>
      <c r="I618" s="2"/>
      <c r="J618" s="5" t="s">
        <v>150</v>
      </c>
      <c r="K618" s="3">
        <v>36367</v>
      </c>
      <c r="L618" s="3">
        <v>36265</v>
      </c>
      <c r="M618" s="28">
        <f t="shared" si="58"/>
        <v>60</v>
      </c>
      <c r="N618" s="3">
        <v>38092</v>
      </c>
      <c r="O618" s="2">
        <v>3</v>
      </c>
      <c r="P618" s="29">
        <f t="shared" si="55"/>
        <v>38001</v>
      </c>
      <c r="Q618" s="2" t="s">
        <v>2985</v>
      </c>
      <c r="R618" s="2">
        <v>12</v>
      </c>
      <c r="S618" s="2" t="s">
        <v>2547</v>
      </c>
      <c r="T618" s="29">
        <f t="shared" si="56"/>
        <v>38367</v>
      </c>
      <c r="U618" s="29">
        <f t="shared" si="57"/>
        <v>38457</v>
      </c>
      <c r="V618" s="1" t="s">
        <v>2548</v>
      </c>
      <c r="W618" s="5" t="s">
        <v>1074</v>
      </c>
      <c r="X618" s="2" t="s">
        <v>2663</v>
      </c>
      <c r="Y618" s="1" t="s">
        <v>145</v>
      </c>
      <c r="Z618" s="4" t="s">
        <v>2547</v>
      </c>
      <c r="AA618" s="2" t="s">
        <v>2550</v>
      </c>
      <c r="AB618" s="2" t="s">
        <v>670</v>
      </c>
      <c r="AC618" s="2" t="s">
        <v>1522</v>
      </c>
      <c r="AD618" s="5" t="s">
        <v>64</v>
      </c>
      <c r="AE618" s="2" t="s">
        <v>2547</v>
      </c>
      <c r="AF618" s="2" t="s">
        <v>2985</v>
      </c>
      <c r="AG618" s="1" t="s">
        <v>1656</v>
      </c>
      <c r="AH618" s="2" t="s">
        <v>3040</v>
      </c>
      <c r="AI618" s="2" t="s">
        <v>2547</v>
      </c>
      <c r="AJ618" s="2"/>
      <c r="AK618" s="2"/>
      <c r="AL618" s="2"/>
      <c r="AM618" s="2"/>
    </row>
    <row r="619" spans="1:39" s="43" customFormat="1" ht="12.75" outlineLevel="1">
      <c r="A619" s="5" t="s">
        <v>898</v>
      </c>
      <c r="B619" s="27" t="s">
        <v>2420</v>
      </c>
      <c r="C619" s="2" t="s">
        <v>1975</v>
      </c>
      <c r="D619" s="2">
        <f>COUNTIF(C:C,C619)</f>
        <v>29</v>
      </c>
      <c r="E619" s="41" t="s">
        <v>1655</v>
      </c>
      <c r="F619" s="1" t="s">
        <v>1655</v>
      </c>
      <c r="G619" s="2" t="s">
        <v>112</v>
      </c>
      <c r="H619" s="28"/>
      <c r="I619" s="2"/>
      <c r="J619" s="5" t="s">
        <v>150</v>
      </c>
      <c r="K619" s="3">
        <v>36367</v>
      </c>
      <c r="L619" s="3">
        <v>36265</v>
      </c>
      <c r="M619" s="28">
        <f t="shared" si="58"/>
        <v>60</v>
      </c>
      <c r="N619" s="3">
        <v>38092</v>
      </c>
      <c r="O619" s="2">
        <v>3</v>
      </c>
      <c r="P619" s="29">
        <f t="shared" si="55"/>
        <v>38001</v>
      </c>
      <c r="Q619" s="2" t="s">
        <v>2985</v>
      </c>
      <c r="R619" s="2">
        <v>12</v>
      </c>
      <c r="S619" s="2" t="s">
        <v>2547</v>
      </c>
      <c r="T619" s="29">
        <f t="shared" si="56"/>
        <v>38367</v>
      </c>
      <c r="U619" s="29">
        <f t="shared" si="57"/>
        <v>38457</v>
      </c>
      <c r="V619" s="1" t="s">
        <v>2548</v>
      </c>
      <c r="W619" s="5" t="s">
        <v>1074</v>
      </c>
      <c r="X619" s="2" t="s">
        <v>2663</v>
      </c>
      <c r="Y619" s="1" t="s">
        <v>145</v>
      </c>
      <c r="Z619" s="4" t="s">
        <v>2547</v>
      </c>
      <c r="AA619" s="2" t="s">
        <v>2550</v>
      </c>
      <c r="AB619" s="2" t="s">
        <v>670</v>
      </c>
      <c r="AC619" s="2" t="s">
        <v>1522</v>
      </c>
      <c r="AD619" s="5" t="s">
        <v>2073</v>
      </c>
      <c r="AE619" s="2" t="s">
        <v>2547</v>
      </c>
      <c r="AF619" s="2" t="s">
        <v>2985</v>
      </c>
      <c r="AG619" s="1" t="s">
        <v>1656</v>
      </c>
      <c r="AH619" s="2" t="s">
        <v>3040</v>
      </c>
      <c r="AI619" s="2" t="s">
        <v>2547</v>
      </c>
      <c r="AJ619" s="2"/>
      <c r="AK619" s="2"/>
      <c r="AL619" s="2"/>
      <c r="AM619" s="2"/>
    </row>
    <row r="620" spans="1:39" s="43" customFormat="1" ht="12.75" outlineLevel="1">
      <c r="A620" s="5" t="s">
        <v>898</v>
      </c>
      <c r="B620" s="27" t="s">
        <v>2420</v>
      </c>
      <c r="C620" s="2" t="s">
        <v>1975</v>
      </c>
      <c r="D620" s="2">
        <f>COUNTIF(C:C,C620)</f>
        <v>29</v>
      </c>
      <c r="E620" s="41" t="s">
        <v>1655</v>
      </c>
      <c r="F620" s="1" t="s">
        <v>1655</v>
      </c>
      <c r="G620" s="2" t="s">
        <v>112</v>
      </c>
      <c r="H620" s="28"/>
      <c r="I620" s="2"/>
      <c r="J620" s="5" t="s">
        <v>150</v>
      </c>
      <c r="K620" s="3">
        <v>36367</v>
      </c>
      <c r="L620" s="3">
        <v>36265</v>
      </c>
      <c r="M620" s="28">
        <f t="shared" si="58"/>
        <v>60</v>
      </c>
      <c r="N620" s="3">
        <v>38092</v>
      </c>
      <c r="O620" s="2">
        <v>3</v>
      </c>
      <c r="P620" s="29">
        <f t="shared" si="55"/>
        <v>38001</v>
      </c>
      <c r="Q620" s="2" t="s">
        <v>2985</v>
      </c>
      <c r="R620" s="2">
        <v>12</v>
      </c>
      <c r="S620" s="2" t="s">
        <v>2547</v>
      </c>
      <c r="T620" s="29">
        <f t="shared" si="56"/>
        <v>38367</v>
      </c>
      <c r="U620" s="29">
        <f t="shared" si="57"/>
        <v>38457</v>
      </c>
      <c r="V620" s="1" t="s">
        <v>2548</v>
      </c>
      <c r="W620" s="5" t="s">
        <v>1074</v>
      </c>
      <c r="X620" s="2" t="s">
        <v>2663</v>
      </c>
      <c r="Y620" s="1" t="s">
        <v>145</v>
      </c>
      <c r="Z620" s="4" t="s">
        <v>2547</v>
      </c>
      <c r="AA620" s="2" t="s">
        <v>2550</v>
      </c>
      <c r="AB620" s="2" t="s">
        <v>670</v>
      </c>
      <c r="AC620" s="2" t="s">
        <v>1522</v>
      </c>
      <c r="AD620" s="5" t="s">
        <v>61</v>
      </c>
      <c r="AE620" s="2" t="s">
        <v>2547</v>
      </c>
      <c r="AF620" s="2" t="s">
        <v>2985</v>
      </c>
      <c r="AG620" s="1" t="s">
        <v>1656</v>
      </c>
      <c r="AH620" s="2" t="s">
        <v>3040</v>
      </c>
      <c r="AI620" s="2" t="s">
        <v>2547</v>
      </c>
      <c r="AJ620" s="2"/>
      <c r="AK620" s="2"/>
      <c r="AL620" s="2"/>
      <c r="AM620" s="2"/>
    </row>
    <row r="621" spans="1:39" s="43" customFormat="1" ht="12.75" outlineLevel="1">
      <c r="A621" s="5" t="s">
        <v>898</v>
      </c>
      <c r="B621" s="27" t="s">
        <v>2420</v>
      </c>
      <c r="C621" s="2" t="s">
        <v>1975</v>
      </c>
      <c r="D621" s="2">
        <f>COUNTIF(C:C,C621)</f>
        <v>29</v>
      </c>
      <c r="E621" s="41" t="s">
        <v>1655</v>
      </c>
      <c r="F621" s="1" t="s">
        <v>1655</v>
      </c>
      <c r="G621" s="2" t="s">
        <v>112</v>
      </c>
      <c r="H621" s="28"/>
      <c r="I621" s="2"/>
      <c r="J621" s="5" t="s">
        <v>150</v>
      </c>
      <c r="K621" s="3">
        <v>36367</v>
      </c>
      <c r="L621" s="3">
        <v>36265</v>
      </c>
      <c r="M621" s="28">
        <f t="shared" si="58"/>
        <v>60</v>
      </c>
      <c r="N621" s="3">
        <v>38092</v>
      </c>
      <c r="O621" s="2">
        <v>3</v>
      </c>
      <c r="P621" s="29">
        <f t="shared" si="55"/>
        <v>38001</v>
      </c>
      <c r="Q621" s="2" t="s">
        <v>2985</v>
      </c>
      <c r="R621" s="2">
        <v>12</v>
      </c>
      <c r="S621" s="2" t="s">
        <v>2547</v>
      </c>
      <c r="T621" s="29">
        <f t="shared" si="56"/>
        <v>38367</v>
      </c>
      <c r="U621" s="29">
        <f t="shared" si="57"/>
        <v>38457</v>
      </c>
      <c r="V621" s="1" t="s">
        <v>2548</v>
      </c>
      <c r="W621" s="5" t="s">
        <v>1074</v>
      </c>
      <c r="X621" s="2" t="s">
        <v>2663</v>
      </c>
      <c r="Y621" s="1" t="s">
        <v>145</v>
      </c>
      <c r="Z621" s="4" t="s">
        <v>2547</v>
      </c>
      <c r="AA621" s="2" t="s">
        <v>2550</v>
      </c>
      <c r="AB621" s="2" t="s">
        <v>670</v>
      </c>
      <c r="AC621" s="2" t="s">
        <v>1522</v>
      </c>
      <c r="AD621" s="5" t="s">
        <v>67</v>
      </c>
      <c r="AE621" s="2" t="s">
        <v>2547</v>
      </c>
      <c r="AF621" s="2" t="s">
        <v>2985</v>
      </c>
      <c r="AG621" s="1" t="s">
        <v>1656</v>
      </c>
      <c r="AH621" s="2" t="s">
        <v>3040</v>
      </c>
      <c r="AI621" s="2" t="s">
        <v>2547</v>
      </c>
      <c r="AJ621" s="2"/>
      <c r="AK621" s="2"/>
      <c r="AL621" s="2"/>
      <c r="AM621" s="2"/>
    </row>
    <row r="622" spans="1:39" s="43" customFormat="1" ht="12.75" outlineLevel="1">
      <c r="A622" s="5" t="s">
        <v>898</v>
      </c>
      <c r="B622" s="27" t="s">
        <v>2420</v>
      </c>
      <c r="C622" s="2" t="s">
        <v>1975</v>
      </c>
      <c r="D622" s="2">
        <f>COUNTIF(C:C,C622)</f>
        <v>29</v>
      </c>
      <c r="E622" s="41" t="s">
        <v>1655</v>
      </c>
      <c r="F622" s="1" t="s">
        <v>1655</v>
      </c>
      <c r="G622" s="2" t="s">
        <v>112</v>
      </c>
      <c r="H622" s="28"/>
      <c r="I622" s="2"/>
      <c r="J622" s="5" t="s">
        <v>150</v>
      </c>
      <c r="K622" s="3">
        <v>36367</v>
      </c>
      <c r="L622" s="3">
        <v>36265</v>
      </c>
      <c r="M622" s="28">
        <f t="shared" si="58"/>
        <v>60</v>
      </c>
      <c r="N622" s="3">
        <v>38092</v>
      </c>
      <c r="O622" s="2">
        <v>3</v>
      </c>
      <c r="P622" s="29">
        <f t="shared" si="55"/>
        <v>38001</v>
      </c>
      <c r="Q622" s="2" t="s">
        <v>2985</v>
      </c>
      <c r="R622" s="2">
        <v>12</v>
      </c>
      <c r="S622" s="2" t="s">
        <v>2547</v>
      </c>
      <c r="T622" s="29">
        <f t="shared" si="56"/>
        <v>38367</v>
      </c>
      <c r="U622" s="29">
        <f t="shared" si="57"/>
        <v>38457</v>
      </c>
      <c r="V622" s="1" t="s">
        <v>2548</v>
      </c>
      <c r="W622" s="5" t="s">
        <v>1074</v>
      </c>
      <c r="X622" s="2" t="s">
        <v>2663</v>
      </c>
      <c r="Y622" s="1" t="s">
        <v>145</v>
      </c>
      <c r="Z622" s="4" t="s">
        <v>2547</v>
      </c>
      <c r="AA622" s="2" t="s">
        <v>2550</v>
      </c>
      <c r="AB622" s="2" t="s">
        <v>670</v>
      </c>
      <c r="AC622" s="2" t="s">
        <v>1522</v>
      </c>
      <c r="AD622" s="5" t="s">
        <v>872</v>
      </c>
      <c r="AE622" s="2" t="s">
        <v>2547</v>
      </c>
      <c r="AF622" s="2" t="s">
        <v>2985</v>
      </c>
      <c r="AG622" s="1" t="s">
        <v>1656</v>
      </c>
      <c r="AH622" s="2" t="s">
        <v>3040</v>
      </c>
      <c r="AI622" s="2" t="s">
        <v>2547</v>
      </c>
      <c r="AJ622" s="2"/>
      <c r="AK622" s="2"/>
      <c r="AL622" s="2"/>
      <c r="AM622" s="2"/>
    </row>
    <row r="623" spans="1:39" s="43" customFormat="1" ht="12.75" outlineLevel="1">
      <c r="A623" s="5" t="s">
        <v>898</v>
      </c>
      <c r="B623" s="27" t="s">
        <v>2420</v>
      </c>
      <c r="C623" s="2" t="s">
        <v>1975</v>
      </c>
      <c r="D623" s="2">
        <f>COUNTIF(C:C,C623)</f>
        <v>29</v>
      </c>
      <c r="E623" s="41" t="s">
        <v>1655</v>
      </c>
      <c r="F623" s="1" t="s">
        <v>1655</v>
      </c>
      <c r="G623" s="2" t="s">
        <v>112</v>
      </c>
      <c r="H623" s="28"/>
      <c r="I623" s="2"/>
      <c r="J623" s="5" t="s">
        <v>150</v>
      </c>
      <c r="K623" s="3">
        <v>36367</v>
      </c>
      <c r="L623" s="3">
        <v>36265</v>
      </c>
      <c r="M623" s="28">
        <f t="shared" si="58"/>
        <v>60</v>
      </c>
      <c r="N623" s="3">
        <v>38092</v>
      </c>
      <c r="O623" s="2">
        <v>3</v>
      </c>
      <c r="P623" s="29">
        <f t="shared" si="55"/>
        <v>38001</v>
      </c>
      <c r="Q623" s="2" t="s">
        <v>2985</v>
      </c>
      <c r="R623" s="2">
        <v>12</v>
      </c>
      <c r="S623" s="2" t="s">
        <v>2547</v>
      </c>
      <c r="T623" s="29">
        <f t="shared" si="56"/>
        <v>38367</v>
      </c>
      <c r="U623" s="29">
        <f t="shared" si="57"/>
        <v>38457</v>
      </c>
      <c r="V623" s="1" t="s">
        <v>2548</v>
      </c>
      <c r="W623" s="5" t="s">
        <v>1074</v>
      </c>
      <c r="X623" s="2" t="s">
        <v>2663</v>
      </c>
      <c r="Y623" s="1" t="s">
        <v>145</v>
      </c>
      <c r="Z623" s="4" t="s">
        <v>2547</v>
      </c>
      <c r="AA623" s="2" t="s">
        <v>2550</v>
      </c>
      <c r="AB623" s="2" t="s">
        <v>670</v>
      </c>
      <c r="AC623" s="2" t="s">
        <v>1522</v>
      </c>
      <c r="AD623" s="1" t="s">
        <v>1498</v>
      </c>
      <c r="AE623" s="2" t="s">
        <v>2547</v>
      </c>
      <c r="AF623" s="2" t="s">
        <v>2985</v>
      </c>
      <c r="AG623" s="1" t="s">
        <v>1656</v>
      </c>
      <c r="AH623" s="2" t="s">
        <v>3040</v>
      </c>
      <c r="AI623" s="2" t="s">
        <v>2547</v>
      </c>
      <c r="AJ623" s="2"/>
      <c r="AK623" s="2"/>
      <c r="AL623" s="2"/>
      <c r="AM623" s="2"/>
    </row>
    <row r="624" spans="1:39" s="43" customFormat="1" ht="12.75" outlineLevel="1">
      <c r="A624" s="5" t="s">
        <v>898</v>
      </c>
      <c r="B624" s="27" t="s">
        <v>2420</v>
      </c>
      <c r="C624" s="2" t="s">
        <v>1975</v>
      </c>
      <c r="D624" s="2">
        <f>COUNTIF(C:C,C624)</f>
        <v>29</v>
      </c>
      <c r="E624" s="41" t="s">
        <v>1655</v>
      </c>
      <c r="F624" s="1" t="s">
        <v>1655</v>
      </c>
      <c r="G624" s="2" t="s">
        <v>112</v>
      </c>
      <c r="H624" s="28"/>
      <c r="I624" s="2"/>
      <c r="J624" s="5" t="s">
        <v>150</v>
      </c>
      <c r="K624" s="3">
        <v>36367</v>
      </c>
      <c r="L624" s="3">
        <v>36265</v>
      </c>
      <c r="M624" s="28">
        <f t="shared" si="58"/>
        <v>60</v>
      </c>
      <c r="N624" s="3">
        <v>38092</v>
      </c>
      <c r="O624" s="2">
        <v>3</v>
      </c>
      <c r="P624" s="29">
        <f t="shared" si="55"/>
        <v>38001</v>
      </c>
      <c r="Q624" s="2" t="s">
        <v>2985</v>
      </c>
      <c r="R624" s="2">
        <v>12</v>
      </c>
      <c r="S624" s="2" t="s">
        <v>2547</v>
      </c>
      <c r="T624" s="29">
        <f t="shared" si="56"/>
        <v>38367</v>
      </c>
      <c r="U624" s="29">
        <f t="shared" si="57"/>
        <v>38457</v>
      </c>
      <c r="V624" s="5" t="s">
        <v>686</v>
      </c>
      <c r="W624" s="5" t="s">
        <v>1074</v>
      </c>
      <c r="X624" s="2" t="s">
        <v>2663</v>
      </c>
      <c r="Y624" s="1" t="s">
        <v>145</v>
      </c>
      <c r="Z624" s="4" t="s">
        <v>2547</v>
      </c>
      <c r="AA624" s="2" t="s">
        <v>2550</v>
      </c>
      <c r="AB624" s="2" t="s">
        <v>670</v>
      </c>
      <c r="AC624" s="2" t="s">
        <v>1522</v>
      </c>
      <c r="AD624" s="5" t="s">
        <v>1499</v>
      </c>
      <c r="AE624" s="2" t="s">
        <v>2547</v>
      </c>
      <c r="AF624" s="2" t="s">
        <v>2985</v>
      </c>
      <c r="AG624" s="1" t="s">
        <v>1656</v>
      </c>
      <c r="AH624" s="2" t="s">
        <v>3040</v>
      </c>
      <c r="AI624" s="2" t="s">
        <v>2547</v>
      </c>
      <c r="AJ624" s="2"/>
      <c r="AK624" s="2"/>
      <c r="AL624" s="2"/>
      <c r="AM624" s="2"/>
    </row>
    <row r="625" spans="1:39" s="43" customFormat="1" ht="12.75" outlineLevel="1">
      <c r="A625" s="5" t="s">
        <v>898</v>
      </c>
      <c r="B625" s="27" t="s">
        <v>2420</v>
      </c>
      <c r="C625" s="2" t="s">
        <v>1975</v>
      </c>
      <c r="D625" s="2">
        <f>COUNTIF(C:C,C625)</f>
        <v>29</v>
      </c>
      <c r="E625" s="41" t="s">
        <v>1655</v>
      </c>
      <c r="F625" s="1" t="s">
        <v>1655</v>
      </c>
      <c r="G625" s="2" t="s">
        <v>112</v>
      </c>
      <c r="H625" s="28"/>
      <c r="I625" s="2"/>
      <c r="J625" s="5" t="s">
        <v>150</v>
      </c>
      <c r="K625" s="3">
        <v>36367</v>
      </c>
      <c r="L625" s="3">
        <v>36265</v>
      </c>
      <c r="M625" s="28">
        <f t="shared" si="58"/>
        <v>60</v>
      </c>
      <c r="N625" s="3">
        <v>38092</v>
      </c>
      <c r="O625" s="2">
        <v>3</v>
      </c>
      <c r="P625" s="29">
        <f t="shared" si="55"/>
        <v>38001</v>
      </c>
      <c r="Q625" s="2" t="s">
        <v>2985</v>
      </c>
      <c r="R625" s="2">
        <v>12</v>
      </c>
      <c r="S625" s="2" t="s">
        <v>2547</v>
      </c>
      <c r="T625" s="29">
        <f t="shared" si="56"/>
        <v>38367</v>
      </c>
      <c r="U625" s="29">
        <f t="shared" si="57"/>
        <v>38457</v>
      </c>
      <c r="V625" s="1" t="s">
        <v>2548</v>
      </c>
      <c r="W625" s="5" t="s">
        <v>1074</v>
      </c>
      <c r="X625" s="2" t="s">
        <v>2663</v>
      </c>
      <c r="Y625" s="1" t="s">
        <v>145</v>
      </c>
      <c r="Z625" s="4" t="s">
        <v>2547</v>
      </c>
      <c r="AA625" s="2" t="s">
        <v>2550</v>
      </c>
      <c r="AB625" s="2" t="s">
        <v>670</v>
      </c>
      <c r="AC625" s="2" t="s">
        <v>1522</v>
      </c>
      <c r="AD625" s="5" t="s">
        <v>2074</v>
      </c>
      <c r="AE625" s="2" t="s">
        <v>2547</v>
      </c>
      <c r="AF625" s="2" t="s">
        <v>2985</v>
      </c>
      <c r="AG625" s="1" t="s">
        <v>1656</v>
      </c>
      <c r="AH625" s="2" t="s">
        <v>3040</v>
      </c>
      <c r="AI625" s="2" t="s">
        <v>2547</v>
      </c>
      <c r="AJ625" s="2"/>
      <c r="AK625" s="2"/>
      <c r="AL625" s="2"/>
      <c r="AM625" s="2"/>
    </row>
    <row r="626" spans="1:39" s="43" customFormat="1" ht="12.75" outlineLevel="1">
      <c r="A626" s="5" t="s">
        <v>898</v>
      </c>
      <c r="B626" s="27" t="s">
        <v>2420</v>
      </c>
      <c r="C626" s="2" t="s">
        <v>1975</v>
      </c>
      <c r="D626" s="2">
        <f>COUNTIF(C:C,C626)</f>
        <v>29</v>
      </c>
      <c r="E626" s="41" t="s">
        <v>1655</v>
      </c>
      <c r="F626" s="1" t="s">
        <v>1655</v>
      </c>
      <c r="G626" s="2" t="s">
        <v>112</v>
      </c>
      <c r="H626" s="28"/>
      <c r="I626" s="2"/>
      <c r="J626" s="5" t="s">
        <v>150</v>
      </c>
      <c r="K626" s="3">
        <v>36367</v>
      </c>
      <c r="L626" s="3">
        <v>36265</v>
      </c>
      <c r="M626" s="28">
        <f t="shared" si="58"/>
        <v>60</v>
      </c>
      <c r="N626" s="3">
        <v>38092</v>
      </c>
      <c r="O626" s="2">
        <v>3</v>
      </c>
      <c r="P626" s="29">
        <f t="shared" si="55"/>
        <v>38001</v>
      </c>
      <c r="Q626" s="2" t="s">
        <v>2985</v>
      </c>
      <c r="R626" s="2">
        <v>12</v>
      </c>
      <c r="S626" s="2" t="s">
        <v>2547</v>
      </c>
      <c r="T626" s="29">
        <f t="shared" si="56"/>
        <v>38367</v>
      </c>
      <c r="U626" s="29">
        <f t="shared" si="57"/>
        <v>38457</v>
      </c>
      <c r="V626" s="1" t="s">
        <v>2548</v>
      </c>
      <c r="W626" s="5" t="s">
        <v>1074</v>
      </c>
      <c r="X626" s="2" t="s">
        <v>2663</v>
      </c>
      <c r="Y626" s="1" t="s">
        <v>145</v>
      </c>
      <c r="Z626" s="4" t="s">
        <v>2547</v>
      </c>
      <c r="AA626" s="2" t="s">
        <v>2550</v>
      </c>
      <c r="AB626" s="2" t="s">
        <v>670</v>
      </c>
      <c r="AC626" s="2" t="s">
        <v>1522</v>
      </c>
      <c r="AD626" s="5" t="s">
        <v>640</v>
      </c>
      <c r="AE626" s="2" t="s">
        <v>2547</v>
      </c>
      <c r="AF626" s="2" t="s">
        <v>2985</v>
      </c>
      <c r="AG626" s="1" t="s">
        <v>1656</v>
      </c>
      <c r="AH626" s="2" t="s">
        <v>3040</v>
      </c>
      <c r="AI626" s="2" t="s">
        <v>2547</v>
      </c>
      <c r="AJ626" s="2"/>
      <c r="AK626" s="2"/>
      <c r="AL626" s="2"/>
      <c r="AM626" s="2"/>
    </row>
    <row r="627" spans="1:39" s="43" customFormat="1" ht="12.75" outlineLevel="1">
      <c r="A627" s="14" t="s">
        <v>898</v>
      </c>
      <c r="B627" s="27" t="s">
        <v>2422</v>
      </c>
      <c r="C627" s="14" t="s">
        <v>1548</v>
      </c>
      <c r="D627" s="2">
        <f>COUNTIF(C:C,C627)</f>
        <v>1</v>
      </c>
      <c r="E627" s="21" t="s">
        <v>1264</v>
      </c>
      <c r="F627" s="14" t="s">
        <v>1264</v>
      </c>
      <c r="G627" s="2" t="s">
        <v>112</v>
      </c>
      <c r="H627" s="28"/>
      <c r="I627" s="14"/>
      <c r="J627" s="14" t="s">
        <v>1951</v>
      </c>
      <c r="K627" s="31">
        <v>39449</v>
      </c>
      <c r="L627" s="14" t="s">
        <v>2547</v>
      </c>
      <c r="M627" s="17" t="s">
        <v>2547</v>
      </c>
      <c r="N627" s="14" t="s">
        <v>2547</v>
      </c>
      <c r="O627" s="14" t="s">
        <v>2547</v>
      </c>
      <c r="P627" s="14" t="s">
        <v>2547</v>
      </c>
      <c r="Q627" s="14" t="s">
        <v>2547</v>
      </c>
      <c r="R627" s="14" t="s">
        <v>2547</v>
      </c>
      <c r="S627" s="14" t="s">
        <v>2547</v>
      </c>
      <c r="T627" s="14" t="s">
        <v>2547</v>
      </c>
      <c r="U627" s="14" t="s">
        <v>2547</v>
      </c>
      <c r="V627" s="1" t="s">
        <v>2548</v>
      </c>
      <c r="W627" s="2" t="s">
        <v>1265</v>
      </c>
      <c r="X627" s="14" t="s">
        <v>1266</v>
      </c>
      <c r="Y627" s="14" t="s">
        <v>3774</v>
      </c>
      <c r="Z627" s="18" t="s">
        <v>2547</v>
      </c>
      <c r="AA627" s="14" t="s">
        <v>2550</v>
      </c>
      <c r="AB627" s="14" t="s">
        <v>1267</v>
      </c>
      <c r="AC627" s="14" t="s">
        <v>1267</v>
      </c>
      <c r="AD627" s="14" t="s">
        <v>1507</v>
      </c>
      <c r="AE627" s="14" t="s">
        <v>2547</v>
      </c>
      <c r="AF627" s="14"/>
      <c r="AG627" s="14" t="s">
        <v>1268</v>
      </c>
      <c r="AH627" s="14" t="s">
        <v>3708</v>
      </c>
      <c r="AI627" s="14" t="s">
        <v>2547</v>
      </c>
      <c r="AJ627" s="14"/>
      <c r="AK627" s="14"/>
      <c r="AL627" s="14"/>
      <c r="AM627" s="14"/>
    </row>
    <row r="628" spans="1:39" s="43" customFormat="1" ht="12.75" outlineLevel="1">
      <c r="A628" s="5" t="s">
        <v>898</v>
      </c>
      <c r="B628" s="27" t="s">
        <v>2423</v>
      </c>
      <c r="C628" s="48" t="s">
        <v>1108</v>
      </c>
      <c r="D628" s="2">
        <f>COUNTIF(C:C,C628)</f>
        <v>1</v>
      </c>
      <c r="E628" s="22" t="s">
        <v>3574</v>
      </c>
      <c r="F628" s="2" t="s">
        <v>1152</v>
      </c>
      <c r="G628" s="2" t="s">
        <v>112</v>
      </c>
      <c r="H628" s="2"/>
      <c r="I628" s="2"/>
      <c r="J628" s="5" t="s">
        <v>150</v>
      </c>
      <c r="K628" s="3">
        <v>37453</v>
      </c>
      <c r="L628" s="3">
        <v>37453</v>
      </c>
      <c r="M628" s="28">
        <f>(YEAR(N628)-YEAR(L628))*12+MONTH(N628)-MONTH(L628)</f>
        <v>36</v>
      </c>
      <c r="N628" s="3">
        <v>38549</v>
      </c>
      <c r="O628" s="2">
        <v>3</v>
      </c>
      <c r="P628" s="29">
        <f>IF(OR(N628="?",(O628="?")),"?",DATE(YEAR(N628),MONTH(N628)-(O628),DAY(N628)))</f>
        <v>38458</v>
      </c>
      <c r="Q628" s="2" t="s">
        <v>2985</v>
      </c>
      <c r="R628" s="2">
        <v>12</v>
      </c>
      <c r="S628" s="2" t="s">
        <v>2547</v>
      </c>
      <c r="T628" s="29" t="str">
        <f>IF(OR(O628="?",(U628="?")),"?",DATE(YEAR(U628),MONTH(U628)-(O628),DAY(U628)))</f>
        <v>?</v>
      </c>
      <c r="U628" s="2" t="s">
        <v>2547</v>
      </c>
      <c r="V628" s="2" t="s">
        <v>2547</v>
      </c>
      <c r="W628" s="5" t="s">
        <v>1856</v>
      </c>
      <c r="X628" s="2" t="s">
        <v>3367</v>
      </c>
      <c r="Y628" s="2" t="s">
        <v>3368</v>
      </c>
      <c r="Z628" s="4">
        <v>7684.69</v>
      </c>
      <c r="AA628" s="2" t="s">
        <v>2550</v>
      </c>
      <c r="AB628" s="2" t="s">
        <v>3371</v>
      </c>
      <c r="AC628" s="2" t="s">
        <v>3370</v>
      </c>
      <c r="AD628" s="1" t="s">
        <v>1498</v>
      </c>
      <c r="AE628" s="2" t="s">
        <v>2547</v>
      </c>
      <c r="AF628" s="2" t="s">
        <v>2985</v>
      </c>
      <c r="AG628" s="2" t="s">
        <v>3369</v>
      </c>
      <c r="AH628" s="2" t="s">
        <v>2547</v>
      </c>
      <c r="AI628" s="2" t="s">
        <v>2547</v>
      </c>
      <c r="AJ628" s="2"/>
      <c r="AK628" s="2"/>
      <c r="AL628" s="2"/>
      <c r="AM628" s="2"/>
    </row>
    <row r="629" spans="1:39" s="43" customFormat="1" ht="12.75" outlineLevel="1">
      <c r="A629" s="5" t="s">
        <v>898</v>
      </c>
      <c r="B629" s="27" t="s">
        <v>2424</v>
      </c>
      <c r="C629" s="2" t="s">
        <v>544</v>
      </c>
      <c r="D629" s="2">
        <f>COUNTIF(C:C,C629)</f>
        <v>1</v>
      </c>
      <c r="E629" s="30" t="s">
        <v>3692</v>
      </c>
      <c r="F629" s="5" t="s">
        <v>810</v>
      </c>
      <c r="G629" s="2" t="s">
        <v>112</v>
      </c>
      <c r="H629" s="28"/>
      <c r="I629" s="2"/>
      <c r="J629" s="5" t="s">
        <v>150</v>
      </c>
      <c r="K629" s="3">
        <v>39043</v>
      </c>
      <c r="L629" s="3">
        <v>39043</v>
      </c>
      <c r="M629" s="28" t="s">
        <v>2547</v>
      </c>
      <c r="N629" s="2" t="s">
        <v>2547</v>
      </c>
      <c r="O629" s="2" t="s">
        <v>2547</v>
      </c>
      <c r="P629" s="29" t="str">
        <f>IF(OR(N629="?",(O629="?")),"?",DATE(YEAR(N629),MONTH(N629)-(O629),DAY(N629)))</f>
        <v>?</v>
      </c>
      <c r="Q629" s="2" t="s">
        <v>2547</v>
      </c>
      <c r="R629" s="2" t="s">
        <v>2547</v>
      </c>
      <c r="S629" s="2" t="s">
        <v>2547</v>
      </c>
      <c r="T629" s="29" t="str">
        <f>IF(OR(O629="?",(U629="?")),"?",DATE(YEAR(U629),MONTH(U629)-(O629),DAY(U629)))</f>
        <v>?</v>
      </c>
      <c r="U629" s="29" t="str">
        <f>IF(R629&lt;250,DATE(YEAR(N629),MONTH(N629)+(R629),DAY(N629)),IF(R629="Nvt",DATE(YEAR(N629),MONTH(N629),DAY(N629)),"?"))</f>
        <v>?</v>
      </c>
      <c r="V629" s="1" t="s">
        <v>2548</v>
      </c>
      <c r="W629" s="5" t="s">
        <v>202</v>
      </c>
      <c r="X629" s="2" t="s">
        <v>203</v>
      </c>
      <c r="Y629" s="1" t="s">
        <v>3774</v>
      </c>
      <c r="Z629" s="4">
        <v>18.16</v>
      </c>
      <c r="AA629" s="2" t="s">
        <v>3403</v>
      </c>
      <c r="AB629" s="2" t="s">
        <v>204</v>
      </c>
      <c r="AC629" s="2" t="s">
        <v>2547</v>
      </c>
      <c r="AD629" s="1" t="s">
        <v>1507</v>
      </c>
      <c r="AE629" s="2" t="s">
        <v>2547</v>
      </c>
      <c r="AF629" s="2"/>
      <c r="AG629" s="1" t="s">
        <v>3775</v>
      </c>
      <c r="AH629" s="2" t="s">
        <v>3708</v>
      </c>
      <c r="AI629" s="2" t="s">
        <v>2547</v>
      </c>
      <c r="AJ629" s="2"/>
      <c r="AK629" s="2"/>
      <c r="AL629" s="2"/>
      <c r="AM629" s="2"/>
    </row>
    <row r="630" spans="1:39" s="43" customFormat="1" ht="12.75" outlineLevel="1">
      <c r="A630" s="14" t="s">
        <v>898</v>
      </c>
      <c r="B630" s="27" t="s">
        <v>2547</v>
      </c>
      <c r="C630" s="14" t="s">
        <v>3249</v>
      </c>
      <c r="D630" s="2">
        <f>COUNTIF(C:C,C630)</f>
        <v>1</v>
      </c>
      <c r="E630" s="21">
        <v>10008496</v>
      </c>
      <c r="F630" s="14" t="s">
        <v>3250</v>
      </c>
      <c r="G630" s="2" t="s">
        <v>112</v>
      </c>
      <c r="H630" s="28"/>
      <c r="I630" s="14"/>
      <c r="J630" s="14" t="s">
        <v>1227</v>
      </c>
      <c r="K630" s="31">
        <v>39490</v>
      </c>
      <c r="L630" s="31">
        <v>39486</v>
      </c>
      <c r="M630" s="17" t="s">
        <v>2547</v>
      </c>
      <c r="N630" s="14" t="s">
        <v>2547</v>
      </c>
      <c r="O630" s="14" t="s">
        <v>2547</v>
      </c>
      <c r="P630" s="14" t="s">
        <v>2547</v>
      </c>
      <c r="Q630" s="14" t="s">
        <v>2547</v>
      </c>
      <c r="R630" s="14" t="s">
        <v>2547</v>
      </c>
      <c r="S630" s="14" t="s">
        <v>2547</v>
      </c>
      <c r="T630" s="14" t="s">
        <v>2547</v>
      </c>
      <c r="U630" s="14" t="s">
        <v>2547</v>
      </c>
      <c r="V630" s="14" t="s">
        <v>2548</v>
      </c>
      <c r="W630" s="2" t="s">
        <v>3251</v>
      </c>
      <c r="X630" s="14" t="s">
        <v>2547</v>
      </c>
      <c r="Y630" s="14" t="s">
        <v>3774</v>
      </c>
      <c r="Z630" s="18" t="s">
        <v>2547</v>
      </c>
      <c r="AA630" s="14" t="s">
        <v>2550</v>
      </c>
      <c r="AB630" s="14" t="s">
        <v>2547</v>
      </c>
      <c r="AC630" s="14" t="s">
        <v>2547</v>
      </c>
      <c r="AD630" s="14" t="s">
        <v>1507</v>
      </c>
      <c r="AE630" s="14" t="s">
        <v>2547</v>
      </c>
      <c r="AF630" s="14"/>
      <c r="AG630" s="14" t="s">
        <v>3252</v>
      </c>
      <c r="AH630" s="14" t="s">
        <v>3708</v>
      </c>
      <c r="AI630" s="14" t="s">
        <v>3253</v>
      </c>
      <c r="AJ630" s="14"/>
      <c r="AK630" s="14"/>
      <c r="AL630" s="14"/>
      <c r="AM630" s="14"/>
    </row>
    <row r="631" spans="1:39" s="43" customFormat="1" ht="12.75" outlineLevel="1">
      <c r="A631" s="5" t="s">
        <v>898</v>
      </c>
      <c r="B631" s="27" t="s">
        <v>2547</v>
      </c>
      <c r="C631" s="14" t="s">
        <v>189</v>
      </c>
      <c r="D631" s="2">
        <f>COUNTIF(C:C,C631)</f>
        <v>1</v>
      </c>
      <c r="E631" s="21" t="s">
        <v>3693</v>
      </c>
      <c r="F631" s="14" t="s">
        <v>744</v>
      </c>
      <c r="G631" s="2" t="s">
        <v>112</v>
      </c>
      <c r="H631" s="28"/>
      <c r="I631" s="2"/>
      <c r="J631" s="14" t="s">
        <v>150</v>
      </c>
      <c r="K631" s="31">
        <v>39539</v>
      </c>
      <c r="L631" s="14" t="s">
        <v>2547</v>
      </c>
      <c r="M631" s="17" t="s">
        <v>2547</v>
      </c>
      <c r="N631" s="14" t="s">
        <v>2547</v>
      </c>
      <c r="O631" s="14" t="s">
        <v>2547</v>
      </c>
      <c r="P631" s="14" t="s">
        <v>2547</v>
      </c>
      <c r="Q631" s="14" t="s">
        <v>2547</v>
      </c>
      <c r="R631" s="14" t="s">
        <v>2547</v>
      </c>
      <c r="S631" s="14" t="s">
        <v>2547</v>
      </c>
      <c r="T631" s="14" t="s">
        <v>2547</v>
      </c>
      <c r="U631" s="14" t="s">
        <v>2547</v>
      </c>
      <c r="V631" s="1" t="s">
        <v>2548</v>
      </c>
      <c r="W631" s="2" t="s">
        <v>2190</v>
      </c>
      <c r="X631" s="14" t="s">
        <v>517</v>
      </c>
      <c r="Y631" s="14" t="s">
        <v>745</v>
      </c>
      <c r="Z631" s="18">
        <v>179.24</v>
      </c>
      <c r="AA631" s="14" t="s">
        <v>3403</v>
      </c>
      <c r="AB631" s="14" t="s">
        <v>746</v>
      </c>
      <c r="AC631" s="14" t="s">
        <v>2547</v>
      </c>
      <c r="AD631" s="14" t="s">
        <v>2547</v>
      </c>
      <c r="AE631" s="14" t="s">
        <v>2547</v>
      </c>
      <c r="AF631" s="14"/>
      <c r="AG631" s="14" t="s">
        <v>747</v>
      </c>
      <c r="AH631" s="14" t="s">
        <v>2547</v>
      </c>
      <c r="AI631" s="14" t="s">
        <v>2547</v>
      </c>
      <c r="AJ631" s="14"/>
      <c r="AK631" s="14"/>
      <c r="AL631" s="2"/>
      <c r="AM631" s="2"/>
    </row>
    <row r="632" spans="1:39" s="43" customFormat="1" ht="12.75" outlineLevel="1">
      <c r="A632" s="5" t="s">
        <v>898</v>
      </c>
      <c r="B632" s="27" t="s">
        <v>2425</v>
      </c>
      <c r="C632" s="14" t="s">
        <v>2901</v>
      </c>
      <c r="D632" s="2">
        <f>COUNTIF(C:C,C632)</f>
        <v>5</v>
      </c>
      <c r="E632" s="21">
        <v>804002709</v>
      </c>
      <c r="F632" s="14" t="s">
        <v>748</v>
      </c>
      <c r="G632" s="2" t="s">
        <v>112</v>
      </c>
      <c r="H632" s="28"/>
      <c r="I632" s="14"/>
      <c r="J632" s="14" t="s">
        <v>150</v>
      </c>
      <c r="K632" s="31">
        <v>39533</v>
      </c>
      <c r="L632" s="31">
        <v>39519</v>
      </c>
      <c r="M632" s="17">
        <v>48</v>
      </c>
      <c r="N632" s="31">
        <v>40979</v>
      </c>
      <c r="O632" s="14" t="s">
        <v>2547</v>
      </c>
      <c r="P632" s="14" t="s">
        <v>2547</v>
      </c>
      <c r="Q632" s="14" t="s">
        <v>2547</v>
      </c>
      <c r="R632" s="14" t="s">
        <v>2547</v>
      </c>
      <c r="S632" s="14" t="s">
        <v>2547</v>
      </c>
      <c r="T632" s="14" t="s">
        <v>2547</v>
      </c>
      <c r="U632" s="14" t="s">
        <v>2547</v>
      </c>
      <c r="V632" s="1" t="s">
        <v>2548</v>
      </c>
      <c r="W632" s="2" t="s">
        <v>2190</v>
      </c>
      <c r="X632" s="14" t="s">
        <v>517</v>
      </c>
      <c r="Y632" s="14" t="s">
        <v>3774</v>
      </c>
      <c r="Z632" s="18">
        <v>903.55</v>
      </c>
      <c r="AA632" s="14" t="s">
        <v>2550</v>
      </c>
      <c r="AB632" s="14" t="s">
        <v>519</v>
      </c>
      <c r="AC632" s="14" t="s">
        <v>2547</v>
      </c>
      <c r="AD632" s="14" t="s">
        <v>1507</v>
      </c>
      <c r="AE632" s="14" t="s">
        <v>2547</v>
      </c>
      <c r="AF632" s="14"/>
      <c r="AG632" s="14" t="s">
        <v>736</v>
      </c>
      <c r="AH632" s="14"/>
      <c r="AI632" s="14" t="s">
        <v>2547</v>
      </c>
      <c r="AJ632" s="14"/>
      <c r="AK632" s="14"/>
      <c r="AL632" s="14"/>
      <c r="AM632" s="14"/>
    </row>
    <row r="633" spans="1:39" s="43" customFormat="1" ht="12.75" outlineLevel="1">
      <c r="A633" s="5" t="s">
        <v>898</v>
      </c>
      <c r="B633" s="27" t="s">
        <v>2425</v>
      </c>
      <c r="C633" s="14" t="s">
        <v>2901</v>
      </c>
      <c r="D633" s="2">
        <f>COUNTIF(C:C,C633)</f>
        <v>5</v>
      </c>
      <c r="E633" s="21">
        <v>804002710</v>
      </c>
      <c r="F633" s="14" t="s">
        <v>749</v>
      </c>
      <c r="G633" s="2" t="s">
        <v>112</v>
      </c>
      <c r="H633" s="28"/>
      <c r="I633" s="14"/>
      <c r="J633" s="14" t="s">
        <v>150</v>
      </c>
      <c r="K633" s="31">
        <v>39533</v>
      </c>
      <c r="L633" s="31">
        <v>39519</v>
      </c>
      <c r="M633" s="17">
        <v>48</v>
      </c>
      <c r="N633" s="31">
        <v>40979</v>
      </c>
      <c r="O633" s="14" t="s">
        <v>2547</v>
      </c>
      <c r="P633" s="14" t="s">
        <v>2547</v>
      </c>
      <c r="Q633" s="14" t="s">
        <v>2547</v>
      </c>
      <c r="R633" s="14" t="s">
        <v>2547</v>
      </c>
      <c r="S633" s="14" t="s">
        <v>2547</v>
      </c>
      <c r="T633" s="14" t="s">
        <v>2547</v>
      </c>
      <c r="U633" s="14" t="s">
        <v>2547</v>
      </c>
      <c r="V633" s="1" t="s">
        <v>2548</v>
      </c>
      <c r="W633" s="2" t="s">
        <v>2190</v>
      </c>
      <c r="X633" s="14" t="s">
        <v>517</v>
      </c>
      <c r="Y633" s="14" t="s">
        <v>3774</v>
      </c>
      <c r="Z633" s="18">
        <v>316.42</v>
      </c>
      <c r="AA633" s="14" t="s">
        <v>2550</v>
      </c>
      <c r="AB633" s="14" t="s">
        <v>519</v>
      </c>
      <c r="AC633" s="14" t="s">
        <v>2547</v>
      </c>
      <c r="AD633" s="14" t="s">
        <v>1507</v>
      </c>
      <c r="AE633" s="14" t="s">
        <v>2547</v>
      </c>
      <c r="AF633" s="14"/>
      <c r="AG633" s="14" t="s">
        <v>737</v>
      </c>
      <c r="AH633" s="14"/>
      <c r="AI633" s="14" t="s">
        <v>2547</v>
      </c>
      <c r="AJ633" s="14"/>
      <c r="AK633" s="14"/>
      <c r="AL633" s="14"/>
      <c r="AM633" s="14"/>
    </row>
    <row r="634" spans="1:39" s="43" customFormat="1" ht="12.75" outlineLevel="1">
      <c r="A634" s="5" t="s">
        <v>898</v>
      </c>
      <c r="B634" s="27" t="s">
        <v>2425</v>
      </c>
      <c r="C634" s="14" t="s">
        <v>2901</v>
      </c>
      <c r="D634" s="2">
        <f>COUNTIF(C:C,C634)</f>
        <v>5</v>
      </c>
      <c r="E634" s="21">
        <v>804002711</v>
      </c>
      <c r="F634" s="14" t="s">
        <v>750</v>
      </c>
      <c r="G634" s="2" t="s">
        <v>112</v>
      </c>
      <c r="H634" s="28"/>
      <c r="I634" s="14"/>
      <c r="J634" s="14" t="s">
        <v>150</v>
      </c>
      <c r="K634" s="31">
        <v>39533</v>
      </c>
      <c r="L634" s="31">
        <v>39519</v>
      </c>
      <c r="M634" s="17">
        <v>48</v>
      </c>
      <c r="N634" s="31">
        <v>40979</v>
      </c>
      <c r="O634" s="14" t="s">
        <v>2547</v>
      </c>
      <c r="P634" s="14" t="s">
        <v>2547</v>
      </c>
      <c r="Q634" s="14" t="s">
        <v>2547</v>
      </c>
      <c r="R634" s="14" t="s">
        <v>2547</v>
      </c>
      <c r="S634" s="14" t="s">
        <v>2547</v>
      </c>
      <c r="T634" s="14" t="s">
        <v>2547</v>
      </c>
      <c r="U634" s="14" t="s">
        <v>2547</v>
      </c>
      <c r="V634" s="1" t="s">
        <v>2548</v>
      </c>
      <c r="W634" s="2" t="s">
        <v>2190</v>
      </c>
      <c r="X634" s="14" t="s">
        <v>517</v>
      </c>
      <c r="Y634" s="14" t="s">
        <v>3774</v>
      </c>
      <c r="Z634" s="18">
        <v>168</v>
      </c>
      <c r="AA634" s="14" t="s">
        <v>2550</v>
      </c>
      <c r="AB634" s="14" t="s">
        <v>519</v>
      </c>
      <c r="AC634" s="14" t="s">
        <v>2547</v>
      </c>
      <c r="AD634" s="14" t="s">
        <v>1507</v>
      </c>
      <c r="AE634" s="14" t="s">
        <v>2547</v>
      </c>
      <c r="AF634" s="14"/>
      <c r="AG634" s="14" t="s">
        <v>738</v>
      </c>
      <c r="AH634" s="14"/>
      <c r="AI634" s="14" t="s">
        <v>2547</v>
      </c>
      <c r="AJ634" s="14"/>
      <c r="AK634" s="14"/>
      <c r="AL634" s="14"/>
      <c r="AM634" s="14"/>
    </row>
    <row r="635" spans="1:39" s="43" customFormat="1" ht="12.75" outlineLevel="1">
      <c r="A635" s="5" t="s">
        <v>898</v>
      </c>
      <c r="B635" s="27" t="s">
        <v>2425</v>
      </c>
      <c r="C635" s="14" t="s">
        <v>2901</v>
      </c>
      <c r="D635" s="2">
        <f>COUNTIF(C:C,C635)</f>
        <v>5</v>
      </c>
      <c r="E635" s="21">
        <v>406000993</v>
      </c>
      <c r="F635" s="14" t="s">
        <v>751</v>
      </c>
      <c r="G635" s="2" t="s">
        <v>112</v>
      </c>
      <c r="H635" s="28"/>
      <c r="I635" s="14"/>
      <c r="J635" s="14" t="s">
        <v>150</v>
      </c>
      <c r="K635" s="31">
        <v>39533</v>
      </c>
      <c r="L635" s="31">
        <v>39519</v>
      </c>
      <c r="M635" s="17">
        <v>48</v>
      </c>
      <c r="N635" s="31">
        <v>40979</v>
      </c>
      <c r="O635" s="14" t="s">
        <v>2547</v>
      </c>
      <c r="P635" s="14" t="s">
        <v>2547</v>
      </c>
      <c r="Q635" s="14" t="s">
        <v>2547</v>
      </c>
      <c r="R635" s="14" t="s">
        <v>2547</v>
      </c>
      <c r="S635" s="14" t="s">
        <v>2547</v>
      </c>
      <c r="T635" s="14" t="s">
        <v>2547</v>
      </c>
      <c r="U635" s="14" t="s">
        <v>2547</v>
      </c>
      <c r="V635" s="1" t="s">
        <v>2548</v>
      </c>
      <c r="W635" s="2" t="s">
        <v>2190</v>
      </c>
      <c r="X635" s="14" t="s">
        <v>517</v>
      </c>
      <c r="Y635" s="14" t="s">
        <v>3774</v>
      </c>
      <c r="Z635" s="18">
        <v>0</v>
      </c>
      <c r="AA635" s="14" t="s">
        <v>2550</v>
      </c>
      <c r="AB635" s="14" t="s">
        <v>735</v>
      </c>
      <c r="AC635" s="14" t="s">
        <v>2547</v>
      </c>
      <c r="AD635" s="14" t="s">
        <v>1507</v>
      </c>
      <c r="AE635" s="14" t="s">
        <v>2547</v>
      </c>
      <c r="AF635" s="14"/>
      <c r="AG635" s="14" t="s">
        <v>739</v>
      </c>
      <c r="AH635" s="14"/>
      <c r="AI635" s="14" t="s">
        <v>2547</v>
      </c>
      <c r="AJ635" s="14"/>
      <c r="AK635" s="14"/>
      <c r="AL635" s="14"/>
      <c r="AM635" s="14"/>
    </row>
    <row r="636" spans="1:39" s="43" customFormat="1" ht="12.75" outlineLevel="1">
      <c r="A636" s="5" t="s">
        <v>898</v>
      </c>
      <c r="B636" s="27" t="s">
        <v>2425</v>
      </c>
      <c r="C636" s="14" t="s">
        <v>2901</v>
      </c>
      <c r="D636" s="2">
        <f>COUNTIF(C:C,C636)</f>
        <v>5</v>
      </c>
      <c r="E636" s="21">
        <v>406000994</v>
      </c>
      <c r="F636" s="14" t="s">
        <v>752</v>
      </c>
      <c r="G636" s="2" t="s">
        <v>112</v>
      </c>
      <c r="H636" s="28"/>
      <c r="I636" s="14"/>
      <c r="J636" s="14" t="s">
        <v>150</v>
      </c>
      <c r="K636" s="31">
        <v>39533</v>
      </c>
      <c r="L636" s="31">
        <v>39519</v>
      </c>
      <c r="M636" s="17">
        <v>48</v>
      </c>
      <c r="N636" s="31">
        <v>40979</v>
      </c>
      <c r="O636" s="14" t="s">
        <v>2547</v>
      </c>
      <c r="P636" s="14" t="s">
        <v>2547</v>
      </c>
      <c r="Q636" s="14" t="s">
        <v>2547</v>
      </c>
      <c r="R636" s="14" t="s">
        <v>2547</v>
      </c>
      <c r="S636" s="14" t="s">
        <v>2547</v>
      </c>
      <c r="T636" s="14" t="s">
        <v>2547</v>
      </c>
      <c r="U636" s="14" t="s">
        <v>2547</v>
      </c>
      <c r="V636" s="1" t="s">
        <v>2548</v>
      </c>
      <c r="W636" s="2" t="s">
        <v>2190</v>
      </c>
      <c r="X636" s="14" t="s">
        <v>517</v>
      </c>
      <c r="Y636" s="14" t="s">
        <v>3774</v>
      </c>
      <c r="Z636" s="18">
        <v>0</v>
      </c>
      <c r="AA636" s="14" t="s">
        <v>2550</v>
      </c>
      <c r="AB636" s="14" t="s">
        <v>735</v>
      </c>
      <c r="AC636" s="14" t="s">
        <v>2547</v>
      </c>
      <c r="AD636" s="14" t="s">
        <v>1507</v>
      </c>
      <c r="AE636" s="14" t="s">
        <v>2547</v>
      </c>
      <c r="AF636" s="14"/>
      <c r="AG636" s="14" t="s">
        <v>739</v>
      </c>
      <c r="AH636" s="14"/>
      <c r="AI636" s="14" t="s">
        <v>2547</v>
      </c>
      <c r="AJ636" s="14"/>
      <c r="AK636" s="14"/>
      <c r="AL636" s="14"/>
      <c r="AM636" s="14"/>
    </row>
    <row r="637" spans="1:39" s="43" customFormat="1" ht="12.75" outlineLevel="1">
      <c r="A637" s="5" t="s">
        <v>898</v>
      </c>
      <c r="B637" s="27" t="s">
        <v>2425</v>
      </c>
      <c r="C637" s="14" t="s">
        <v>2902</v>
      </c>
      <c r="D637" s="2">
        <f>COUNTIF(C:C,C637)</f>
        <v>1</v>
      </c>
      <c r="E637" s="21">
        <v>804003625</v>
      </c>
      <c r="F637" s="14" t="s">
        <v>2189</v>
      </c>
      <c r="G637" s="2" t="s">
        <v>112</v>
      </c>
      <c r="H637" s="28"/>
      <c r="I637" s="2"/>
      <c r="J637" s="14" t="s">
        <v>150</v>
      </c>
      <c r="K637" s="31">
        <v>39772</v>
      </c>
      <c r="L637" s="31">
        <v>39772</v>
      </c>
      <c r="M637" s="17">
        <v>25</v>
      </c>
      <c r="N637" s="31">
        <v>40543</v>
      </c>
      <c r="O637" s="14" t="s">
        <v>2547</v>
      </c>
      <c r="P637" s="14" t="s">
        <v>2547</v>
      </c>
      <c r="Q637" s="14" t="s">
        <v>2547</v>
      </c>
      <c r="R637" s="14" t="s">
        <v>2547</v>
      </c>
      <c r="S637" s="14" t="s">
        <v>2547</v>
      </c>
      <c r="T637" s="14" t="s">
        <v>2547</v>
      </c>
      <c r="U637" s="14" t="s">
        <v>2547</v>
      </c>
      <c r="V637" s="1" t="s">
        <v>2548</v>
      </c>
      <c r="W637" s="2" t="s">
        <v>2190</v>
      </c>
      <c r="X637" s="14" t="s">
        <v>517</v>
      </c>
      <c r="Y637" s="14" t="s">
        <v>518</v>
      </c>
      <c r="Z637" s="18">
        <v>1194.2</v>
      </c>
      <c r="AA637" s="14" t="s">
        <v>2550</v>
      </c>
      <c r="AB637" s="14" t="s">
        <v>519</v>
      </c>
      <c r="AC637" s="14" t="s">
        <v>2547</v>
      </c>
      <c r="AD637" s="14" t="s">
        <v>2704</v>
      </c>
      <c r="AE637" s="14" t="s">
        <v>2547</v>
      </c>
      <c r="AF637" s="14"/>
      <c r="AG637" s="14" t="s">
        <v>520</v>
      </c>
      <c r="AH637" s="14" t="s">
        <v>2547</v>
      </c>
      <c r="AI637" s="14" t="s">
        <v>2547</v>
      </c>
      <c r="AJ637" s="14"/>
      <c r="AK637" s="14"/>
      <c r="AL637" s="14"/>
      <c r="AM637" s="14"/>
    </row>
    <row r="638" spans="1:39" s="43" customFormat="1" ht="12.75">
      <c r="A638" s="14" t="s">
        <v>898</v>
      </c>
      <c r="B638" s="27" t="s">
        <v>2426</v>
      </c>
      <c r="C638" s="2" t="s">
        <v>2805</v>
      </c>
      <c r="D638" s="2">
        <f>COUNTIF(C:C,C638)</f>
        <v>1</v>
      </c>
      <c r="E638" s="30" t="s">
        <v>3694</v>
      </c>
      <c r="F638" s="5" t="s">
        <v>3035</v>
      </c>
      <c r="G638" s="2" t="s">
        <v>122</v>
      </c>
      <c r="H638" s="2"/>
      <c r="I638" s="2"/>
      <c r="J638" s="2" t="s">
        <v>2546</v>
      </c>
      <c r="K638" s="3">
        <v>36487</v>
      </c>
      <c r="L638" s="3">
        <v>36526</v>
      </c>
      <c r="M638" s="28">
        <f>(YEAR(N638)-YEAR(L638))*12+MONTH(N638)-MONTH(L638)</f>
        <v>11</v>
      </c>
      <c r="N638" s="3">
        <v>36891</v>
      </c>
      <c r="O638" s="2" t="s">
        <v>2547</v>
      </c>
      <c r="P638" s="29" t="str">
        <f>IF(OR(N638="?",(O638="?")),"?",DATE(YEAR(N638),MONTH(N638)-(O638),DAY(N638)))</f>
        <v>?</v>
      </c>
      <c r="Q638" s="2"/>
      <c r="R638" s="2" t="s">
        <v>2547</v>
      </c>
      <c r="S638" s="2" t="s">
        <v>2547</v>
      </c>
      <c r="T638" s="29" t="str">
        <f>IF(OR(O638="?",(U638="?")),"?",DATE(YEAR(U638),MONTH(U638)-(O638),DAY(U638)))</f>
        <v>?</v>
      </c>
      <c r="U638" s="29" t="str">
        <f>IF(R638&lt;250,DATE(YEAR(N638),MONTH(N638)+(R638),DAY(N638)),IF(R638="Nvt",DATE(YEAR(N638),MONTH(N638),DAY(N638)),"?"))</f>
        <v>?</v>
      </c>
      <c r="V638" s="1" t="s">
        <v>2548</v>
      </c>
      <c r="W638" s="5" t="s">
        <v>3036</v>
      </c>
      <c r="X638" s="2" t="s">
        <v>3037</v>
      </c>
      <c r="Y638" s="1" t="s">
        <v>145</v>
      </c>
      <c r="Z638" s="4" t="s">
        <v>2547</v>
      </c>
      <c r="AA638" s="2" t="s">
        <v>2550</v>
      </c>
      <c r="AB638" s="2" t="s">
        <v>2495</v>
      </c>
      <c r="AC638" s="2" t="s">
        <v>2547</v>
      </c>
      <c r="AD638" s="1" t="s">
        <v>1498</v>
      </c>
      <c r="AE638" s="2" t="s">
        <v>3038</v>
      </c>
      <c r="AF638" s="2" t="s">
        <v>2985</v>
      </c>
      <c r="AG638" s="1" t="s">
        <v>661</v>
      </c>
      <c r="AH638" s="2" t="s">
        <v>2547</v>
      </c>
      <c r="AI638" s="2" t="s">
        <v>2547</v>
      </c>
      <c r="AJ638" s="2"/>
      <c r="AK638" s="2"/>
      <c r="AL638" s="2"/>
      <c r="AM638" s="2"/>
    </row>
    <row r="639" spans="1:39" s="43" customFormat="1" ht="12.75">
      <c r="A639" s="2" t="s">
        <v>898</v>
      </c>
      <c r="B639" s="27" t="s">
        <v>2427</v>
      </c>
      <c r="C639" s="2" t="s">
        <v>2903</v>
      </c>
      <c r="D639" s="2">
        <f>COUNTIF(C:C,C639)</f>
        <v>1</v>
      </c>
      <c r="E639" s="30" t="s">
        <v>3075</v>
      </c>
      <c r="F639" s="5" t="s">
        <v>2904</v>
      </c>
      <c r="G639" s="2" t="s">
        <v>112</v>
      </c>
      <c r="H639" s="2"/>
      <c r="I639" s="2"/>
      <c r="J639" s="2" t="s">
        <v>1951</v>
      </c>
      <c r="K639" s="3">
        <v>40001</v>
      </c>
      <c r="L639" s="3">
        <v>40001</v>
      </c>
      <c r="M639" s="28" t="s">
        <v>2905</v>
      </c>
      <c r="N639" s="3" t="s">
        <v>1022</v>
      </c>
      <c r="O639" s="2">
        <v>1</v>
      </c>
      <c r="P639" s="29" t="s">
        <v>2547</v>
      </c>
      <c r="Q639" s="2" t="s">
        <v>3708</v>
      </c>
      <c r="R639" s="2" t="s">
        <v>3708</v>
      </c>
      <c r="S639" s="2" t="s">
        <v>2547</v>
      </c>
      <c r="T639" s="29" t="s">
        <v>2547</v>
      </c>
      <c r="U639" s="29" t="s">
        <v>1022</v>
      </c>
      <c r="V639" s="1" t="s">
        <v>2548</v>
      </c>
      <c r="W639" s="5" t="s">
        <v>2906</v>
      </c>
      <c r="X639" s="2" t="s">
        <v>2907</v>
      </c>
      <c r="Y639" s="5" t="s">
        <v>2547</v>
      </c>
      <c r="Z639" s="4" t="s">
        <v>2547</v>
      </c>
      <c r="AA639" s="2" t="s">
        <v>2547</v>
      </c>
      <c r="AB639" s="2" t="s">
        <v>2547</v>
      </c>
      <c r="AC639" s="2" t="s">
        <v>2908</v>
      </c>
      <c r="AD639" s="5" t="s">
        <v>1507</v>
      </c>
      <c r="AE639" s="2" t="s">
        <v>2547</v>
      </c>
      <c r="AF639" s="2"/>
      <c r="AG639" s="5" t="s">
        <v>2909</v>
      </c>
      <c r="AH639" s="2" t="s">
        <v>3708</v>
      </c>
      <c r="AI639" s="2" t="s">
        <v>2547</v>
      </c>
      <c r="AJ639" s="2"/>
      <c r="AK639" s="2"/>
      <c r="AL639" s="2"/>
      <c r="AM639" s="2"/>
    </row>
    <row r="640" spans="1:39" s="43" customFormat="1" ht="12.75">
      <c r="A640" s="13" t="s">
        <v>1566</v>
      </c>
      <c r="B640" s="27"/>
      <c r="C640" s="2"/>
      <c r="D640" s="2"/>
      <c r="E640" s="30"/>
      <c r="F640" s="5"/>
      <c r="G640" s="2"/>
      <c r="H640" s="28"/>
      <c r="I640" s="2"/>
      <c r="J640" s="13"/>
      <c r="K640" s="2"/>
      <c r="L640" s="2"/>
      <c r="M640" s="28"/>
      <c r="N640" s="2"/>
      <c r="O640" s="2"/>
      <c r="P640" s="29"/>
      <c r="Q640" s="2"/>
      <c r="R640" s="2"/>
      <c r="S640" s="2"/>
      <c r="T640" s="29"/>
      <c r="U640" s="29"/>
      <c r="V640" s="5"/>
      <c r="W640" s="5"/>
      <c r="X640" s="2"/>
      <c r="Y640" s="1"/>
      <c r="Z640" s="4"/>
      <c r="AA640" s="2"/>
      <c r="AB640" s="2"/>
      <c r="AC640" s="2"/>
      <c r="AD640" s="1"/>
      <c r="AE640" s="2"/>
      <c r="AF640" s="2"/>
      <c r="AG640" s="1"/>
      <c r="AH640" s="2"/>
      <c r="AI640" s="2"/>
      <c r="AJ640" s="2"/>
      <c r="AK640" s="2"/>
      <c r="AL640" s="2"/>
      <c r="AM640" s="2"/>
    </row>
    <row r="641" spans="1:39" s="43" customFormat="1" ht="12.75" outlineLevel="1">
      <c r="A641" s="14" t="s">
        <v>898</v>
      </c>
      <c r="B641" s="27" t="s">
        <v>2428</v>
      </c>
      <c r="C641" s="2" t="s">
        <v>2806</v>
      </c>
      <c r="D641" s="2">
        <f>COUNTIF(C:C,C641)</f>
        <v>1</v>
      </c>
      <c r="E641" s="30" t="s">
        <v>1887</v>
      </c>
      <c r="F641" s="5" t="s">
        <v>3039</v>
      </c>
      <c r="G641" s="2" t="s">
        <v>114</v>
      </c>
      <c r="H641" s="2"/>
      <c r="I641" s="2"/>
      <c r="J641" s="2" t="s">
        <v>2546</v>
      </c>
      <c r="K641" s="3">
        <v>36256</v>
      </c>
      <c r="L641" s="3">
        <v>36526</v>
      </c>
      <c r="M641" s="28">
        <f>(YEAR(N641)-YEAR(L641))*12+MONTH(N641)-MONTH(L641)</f>
        <v>12</v>
      </c>
      <c r="N641" s="3">
        <v>36892</v>
      </c>
      <c r="O641" s="2" t="s">
        <v>2547</v>
      </c>
      <c r="P641" s="29" t="str">
        <f>IF(OR(N641="?",(O641="?")),"?",DATE(YEAR(N641),MONTH(N641)-(O641),DAY(N641)))</f>
        <v>?</v>
      </c>
      <c r="Q641" s="2"/>
      <c r="R641" s="2" t="s">
        <v>2547</v>
      </c>
      <c r="S641" s="2" t="s">
        <v>2547</v>
      </c>
      <c r="T641" s="29" t="str">
        <f>IF(OR(O641="?",(U641="?")),"?",DATE(YEAR(U641),MONTH(U641)-(O641),DAY(U641)))</f>
        <v>?</v>
      </c>
      <c r="U641" s="29" t="str">
        <f>IF(R641&lt;250,DATE(YEAR(N641),MONTH(N641)+(R641),DAY(N641)),IF(R641="Nvt",DATE(YEAR(N641),MONTH(N641),DAY(N641)),"?"))</f>
        <v>?</v>
      </c>
      <c r="V641" s="1" t="s">
        <v>2548</v>
      </c>
      <c r="W641" s="5" t="s">
        <v>3426</v>
      </c>
      <c r="X641" s="2" t="s">
        <v>3428</v>
      </c>
      <c r="Y641" s="1" t="s">
        <v>1778</v>
      </c>
      <c r="Z641" s="4" t="s">
        <v>2547</v>
      </c>
      <c r="AA641" s="2" t="s">
        <v>2550</v>
      </c>
      <c r="AB641" s="2" t="s">
        <v>2495</v>
      </c>
      <c r="AC641" s="2" t="s">
        <v>3427</v>
      </c>
      <c r="AD641" s="2" t="s">
        <v>2199</v>
      </c>
      <c r="AE641" s="2" t="s">
        <v>859</v>
      </c>
      <c r="AF641" s="2"/>
      <c r="AG641" s="1" t="s">
        <v>662</v>
      </c>
      <c r="AH641" s="2" t="s">
        <v>3429</v>
      </c>
      <c r="AI641" s="2" t="s">
        <v>2547</v>
      </c>
      <c r="AJ641" s="2"/>
      <c r="AK641" s="2"/>
      <c r="AL641" s="2"/>
      <c r="AM641" s="2"/>
    </row>
    <row r="642" spans="1:39" s="43" customFormat="1" ht="12.75">
      <c r="A642" s="13" t="s">
        <v>1567</v>
      </c>
      <c r="B642" s="27"/>
      <c r="C642" s="2"/>
      <c r="D642" s="2"/>
      <c r="E642" s="30"/>
      <c r="F642" s="5"/>
      <c r="G642" s="2"/>
      <c r="H642" s="2"/>
      <c r="I642" s="2"/>
      <c r="J642" s="13"/>
      <c r="K642" s="3"/>
      <c r="L642" s="3"/>
      <c r="M642" s="28"/>
      <c r="N642" s="3"/>
      <c r="O642" s="2"/>
      <c r="P642" s="29"/>
      <c r="Q642" s="2"/>
      <c r="R642" s="2"/>
      <c r="S642" s="2"/>
      <c r="T642" s="29"/>
      <c r="U642" s="29"/>
      <c r="V642" s="1"/>
      <c r="W642" s="5"/>
      <c r="X642" s="2"/>
      <c r="Y642" s="1"/>
      <c r="Z642" s="4"/>
      <c r="AA642" s="2"/>
      <c r="AB642" s="2"/>
      <c r="AC642" s="2"/>
      <c r="AD642" s="2"/>
      <c r="AE642" s="2"/>
      <c r="AF642" s="2"/>
      <c r="AG642" s="1"/>
      <c r="AH642" s="2"/>
      <c r="AI642" s="2"/>
      <c r="AJ642" s="2"/>
      <c r="AK642" s="2"/>
      <c r="AL642" s="2"/>
      <c r="AM642" s="2"/>
    </row>
    <row r="643" spans="1:39" s="43" customFormat="1" ht="12.75" outlineLevel="1">
      <c r="A643" s="5" t="s">
        <v>899</v>
      </c>
      <c r="B643" s="27" t="s">
        <v>2547</v>
      </c>
      <c r="C643" s="2" t="s">
        <v>46</v>
      </c>
      <c r="D643" s="2"/>
      <c r="E643" s="22">
        <v>65</v>
      </c>
      <c r="F643" s="2" t="s">
        <v>48</v>
      </c>
      <c r="G643" s="28" t="s">
        <v>115</v>
      </c>
      <c r="H643" s="28"/>
      <c r="I643" s="2"/>
      <c r="J643" s="5" t="s">
        <v>1776</v>
      </c>
      <c r="K643" s="2" t="s">
        <v>2547</v>
      </c>
      <c r="L643" s="2" t="s">
        <v>2547</v>
      </c>
      <c r="M643" s="5">
        <v>24</v>
      </c>
      <c r="N643" s="2" t="s">
        <v>2547</v>
      </c>
      <c r="O643" s="2">
        <v>1</v>
      </c>
      <c r="P643" s="2" t="s">
        <v>2547</v>
      </c>
      <c r="Q643" s="2" t="s">
        <v>2985</v>
      </c>
      <c r="R643" s="2">
        <v>24</v>
      </c>
      <c r="S643" s="2" t="s">
        <v>2547</v>
      </c>
      <c r="T643" s="2" t="s">
        <v>2547</v>
      </c>
      <c r="U643" s="2" t="s">
        <v>2547</v>
      </c>
      <c r="V643" s="1" t="s">
        <v>2548</v>
      </c>
      <c r="W643" s="5" t="s">
        <v>317</v>
      </c>
      <c r="X643" s="2" t="s">
        <v>318</v>
      </c>
      <c r="Y643" s="1" t="s">
        <v>1779</v>
      </c>
      <c r="Z643" s="4">
        <v>549</v>
      </c>
      <c r="AA643" s="2" t="s">
        <v>2550</v>
      </c>
      <c r="AB643" s="2" t="s">
        <v>2733</v>
      </c>
      <c r="AC643" s="2" t="s">
        <v>1163</v>
      </c>
      <c r="AD643" s="5" t="s">
        <v>2202</v>
      </c>
      <c r="AE643" s="2" t="s">
        <v>860</v>
      </c>
      <c r="AF643" s="2" t="s">
        <v>2985</v>
      </c>
      <c r="AG643" s="1" t="s">
        <v>2290</v>
      </c>
      <c r="AH643" s="2" t="s">
        <v>1164</v>
      </c>
      <c r="AI643" s="2" t="s">
        <v>2547</v>
      </c>
      <c r="AJ643" s="2"/>
      <c r="AK643" s="2"/>
      <c r="AL643" s="14"/>
      <c r="AM643" s="14"/>
    </row>
    <row r="644" spans="1:39" s="43" customFormat="1" ht="12.75" outlineLevel="1">
      <c r="A644" s="5" t="s">
        <v>899</v>
      </c>
      <c r="B644" s="27" t="s">
        <v>2429</v>
      </c>
      <c r="C644" s="2" t="s">
        <v>579</v>
      </c>
      <c r="D644" s="2"/>
      <c r="E644" s="30">
        <v>18255</v>
      </c>
      <c r="F644" s="5" t="s">
        <v>316</v>
      </c>
      <c r="G644" s="28" t="s">
        <v>115</v>
      </c>
      <c r="H644" s="28"/>
      <c r="I644" s="2"/>
      <c r="J644" s="5" t="s">
        <v>1776</v>
      </c>
      <c r="K644" s="3">
        <v>38376</v>
      </c>
      <c r="L644" s="3">
        <v>38376</v>
      </c>
      <c r="M644" s="5">
        <v>24</v>
      </c>
      <c r="N644" s="3">
        <v>39106</v>
      </c>
      <c r="O644" s="1">
        <v>1</v>
      </c>
      <c r="P644" s="29">
        <f>IF(OR(N644="?",(O644="?")),"?",DATE(YEAR(N644),MONTH(N644)-(O644),DAY(N644)))</f>
        <v>39075</v>
      </c>
      <c r="Q644" s="2" t="s">
        <v>2985</v>
      </c>
      <c r="R644" s="1">
        <v>24</v>
      </c>
      <c r="S644" s="2" t="s">
        <v>2547</v>
      </c>
      <c r="T644" s="29">
        <f>IF(OR(O644="?",(U644="?")),"?",DATE(YEAR(U644),MONTH(U644)-(O644),DAY(U644)))</f>
        <v>39806</v>
      </c>
      <c r="U644" s="29">
        <f>IF(R644&lt;250,DATE(YEAR(N644),MONTH(N644)+(R644),DAY(N644)),IF(R644="Nvt",DATE(YEAR(N644),MONTH(N644),DAY(N644)),"?"))</f>
        <v>39837</v>
      </c>
      <c r="V644" s="1" t="s">
        <v>2548</v>
      </c>
      <c r="W644" s="5" t="s">
        <v>317</v>
      </c>
      <c r="X644" s="2" t="s">
        <v>318</v>
      </c>
      <c r="Y644" s="1" t="s">
        <v>1779</v>
      </c>
      <c r="Z644" s="4">
        <v>1647</v>
      </c>
      <c r="AA644" s="2" t="s">
        <v>2550</v>
      </c>
      <c r="AB644" s="2" t="s">
        <v>60</v>
      </c>
      <c r="AC644" s="2" t="s">
        <v>1163</v>
      </c>
      <c r="AD644" s="2" t="s">
        <v>2198</v>
      </c>
      <c r="AE644" s="2" t="s">
        <v>860</v>
      </c>
      <c r="AF644" s="2" t="s">
        <v>2985</v>
      </c>
      <c r="AG644" s="1" t="s">
        <v>2290</v>
      </c>
      <c r="AH644" s="2" t="s">
        <v>1164</v>
      </c>
      <c r="AI644" s="2" t="s">
        <v>2547</v>
      </c>
      <c r="AJ644" s="2"/>
      <c r="AK644" s="2"/>
      <c r="AL644" s="2"/>
      <c r="AM644" s="2"/>
    </row>
    <row r="645" spans="1:39" s="43" customFormat="1" ht="12.75" outlineLevel="1">
      <c r="A645" s="5" t="s">
        <v>899</v>
      </c>
      <c r="B645" s="27" t="s">
        <v>2430</v>
      </c>
      <c r="C645" s="2" t="s">
        <v>2808</v>
      </c>
      <c r="D645" s="2"/>
      <c r="E645" s="22">
        <v>58</v>
      </c>
      <c r="F645" s="2" t="s">
        <v>49</v>
      </c>
      <c r="G645" s="28" t="s">
        <v>115</v>
      </c>
      <c r="H645" s="28"/>
      <c r="I645" s="2"/>
      <c r="J645" s="5" t="s">
        <v>1776</v>
      </c>
      <c r="K645" s="3">
        <v>36829</v>
      </c>
      <c r="L645" s="3">
        <v>36829</v>
      </c>
      <c r="M645" s="5">
        <v>24</v>
      </c>
      <c r="N645" s="3">
        <v>38290</v>
      </c>
      <c r="O645" s="2">
        <v>1</v>
      </c>
      <c r="P645" s="29">
        <f>IF(OR(N645="?",(O645="?")),"?",DATE(YEAR(N645),MONTH(N645)-(O645),DAY(N645)))</f>
        <v>38260</v>
      </c>
      <c r="Q645" s="2" t="s">
        <v>2985</v>
      </c>
      <c r="R645" s="2">
        <v>24</v>
      </c>
      <c r="S645" s="2" t="s">
        <v>2547</v>
      </c>
      <c r="T645" s="29">
        <f>IF(OR(O645="?",(U645="?")),"?",DATE(YEAR(U645),MONTH(U645)-(O645),DAY(U645)))</f>
        <v>38990</v>
      </c>
      <c r="U645" s="29">
        <f>IF(R645&lt;250,DATE(YEAR(N645),MONTH(N645)+(R645),DAY(N645)),IF(R645="Nvt",DATE(YEAR(N645),MONTH(N645),DAY(N645)),"?"))</f>
        <v>39020</v>
      </c>
      <c r="V645" s="1" t="s">
        <v>2548</v>
      </c>
      <c r="W645" s="5" t="s">
        <v>317</v>
      </c>
      <c r="X645" s="2" t="s">
        <v>318</v>
      </c>
      <c r="Y645" s="1" t="s">
        <v>1779</v>
      </c>
      <c r="Z645" s="4">
        <v>285.48</v>
      </c>
      <c r="AA645" s="2" t="s">
        <v>2550</v>
      </c>
      <c r="AB645" s="2" t="s">
        <v>2083</v>
      </c>
      <c r="AC645" s="2" t="s">
        <v>1163</v>
      </c>
      <c r="AD645" s="5" t="s">
        <v>1343</v>
      </c>
      <c r="AE645" s="2" t="s">
        <v>860</v>
      </c>
      <c r="AF645" s="2" t="s">
        <v>2985</v>
      </c>
      <c r="AG645" s="1" t="s">
        <v>2290</v>
      </c>
      <c r="AH645" s="2" t="s">
        <v>1164</v>
      </c>
      <c r="AI645" s="2" t="s">
        <v>2547</v>
      </c>
      <c r="AJ645" s="2"/>
      <c r="AK645" s="2"/>
      <c r="AL645" s="2"/>
      <c r="AM645" s="2"/>
    </row>
    <row r="646" spans="1:39" s="43" customFormat="1" ht="12.75" outlineLevel="1">
      <c r="A646" s="5" t="s">
        <v>899</v>
      </c>
      <c r="B646" s="27" t="s">
        <v>2547</v>
      </c>
      <c r="C646" s="14" t="s">
        <v>3390</v>
      </c>
      <c r="D646" s="14"/>
      <c r="E646" s="21">
        <v>19610</v>
      </c>
      <c r="F646" s="14" t="s">
        <v>3389</v>
      </c>
      <c r="G646" s="28" t="s">
        <v>115</v>
      </c>
      <c r="H646" s="28"/>
      <c r="I646" s="14"/>
      <c r="J646" s="5" t="s">
        <v>1776</v>
      </c>
      <c r="K646" s="31">
        <v>39951</v>
      </c>
      <c r="L646" s="31">
        <v>39951</v>
      </c>
      <c r="M646" s="17">
        <v>24</v>
      </c>
      <c r="N646" s="31">
        <v>40681</v>
      </c>
      <c r="O646" s="14">
        <v>1</v>
      </c>
      <c r="P646" s="29">
        <f>IF(OR(N646="?",(O646="?")),"?",DATE(YEAR(N646),MONTH(N646)-(O646),DAY(N646)))</f>
        <v>40651</v>
      </c>
      <c r="Q646" s="2" t="s">
        <v>2985</v>
      </c>
      <c r="R646" s="2">
        <v>24</v>
      </c>
      <c r="S646" s="2" t="s">
        <v>2547</v>
      </c>
      <c r="T646" s="29">
        <f>IF(OR(O646="?",(U646="?")),"?",DATE(YEAR(U646),MONTH(U646)-(O646),DAY(U646)))</f>
        <v>41382</v>
      </c>
      <c r="U646" s="29">
        <f>IF(R646&lt;250,DATE(YEAR(N646),MONTH(N646)+(R646),DAY(N646)),IF(R646="Nvt",DATE(YEAR(N646),MONTH(N646),DAY(N646)),"?"))</f>
        <v>41412</v>
      </c>
      <c r="V646" s="1" t="s">
        <v>2548</v>
      </c>
      <c r="W646" s="5" t="s">
        <v>317</v>
      </c>
      <c r="X646" s="2" t="s">
        <v>318</v>
      </c>
      <c r="Y646" s="14" t="s">
        <v>1384</v>
      </c>
      <c r="Z646" s="18">
        <v>114.6</v>
      </c>
      <c r="AA646" s="14" t="s">
        <v>2550</v>
      </c>
      <c r="AB646" s="14" t="s">
        <v>170</v>
      </c>
      <c r="AC646" s="2" t="s">
        <v>1163</v>
      </c>
      <c r="AD646" s="5" t="s">
        <v>1345</v>
      </c>
      <c r="AE646" s="2" t="s">
        <v>860</v>
      </c>
      <c r="AF646" s="2" t="s">
        <v>2985</v>
      </c>
      <c r="AG646" s="1" t="s">
        <v>2290</v>
      </c>
      <c r="AH646" s="2" t="s">
        <v>1164</v>
      </c>
      <c r="AI646" s="14" t="s">
        <v>2547</v>
      </c>
      <c r="AJ646" s="14"/>
      <c r="AK646" s="14"/>
      <c r="AL646" s="14"/>
      <c r="AM646" s="14"/>
    </row>
    <row r="647" spans="1:39" s="43" customFormat="1" ht="12.75" outlineLevel="1">
      <c r="A647" s="5" t="s">
        <v>899</v>
      </c>
      <c r="B647" s="27" t="s">
        <v>2431</v>
      </c>
      <c r="C647" s="2" t="s">
        <v>3387</v>
      </c>
      <c r="D647" s="2"/>
      <c r="E647" s="22">
        <v>19561</v>
      </c>
      <c r="F647" s="2" t="s">
        <v>3388</v>
      </c>
      <c r="G647" s="28" t="s">
        <v>115</v>
      </c>
      <c r="H647" s="28"/>
      <c r="I647" s="2"/>
      <c r="J647" s="5" t="s">
        <v>1776</v>
      </c>
      <c r="K647" s="2" t="s">
        <v>2547</v>
      </c>
      <c r="L647" s="2" t="s">
        <v>2547</v>
      </c>
      <c r="M647" s="5">
        <v>24</v>
      </c>
      <c r="N647" s="2" t="s">
        <v>2547</v>
      </c>
      <c r="O647" s="2">
        <v>1</v>
      </c>
      <c r="P647" s="2" t="s">
        <v>2547</v>
      </c>
      <c r="Q647" s="2" t="s">
        <v>2985</v>
      </c>
      <c r="R647" s="2">
        <v>24</v>
      </c>
      <c r="S647" s="2" t="s">
        <v>2547</v>
      </c>
      <c r="T647" s="2" t="s">
        <v>2547</v>
      </c>
      <c r="U647" s="2" t="s">
        <v>2547</v>
      </c>
      <c r="V647" s="1" t="s">
        <v>2548</v>
      </c>
      <c r="W647" s="5" t="s">
        <v>317</v>
      </c>
      <c r="X647" s="2" t="s">
        <v>318</v>
      </c>
      <c r="Y647" s="1" t="s">
        <v>1779</v>
      </c>
      <c r="Z647" s="4">
        <v>241.56</v>
      </c>
      <c r="AA647" s="2" t="s">
        <v>2550</v>
      </c>
      <c r="AB647" s="2" t="s">
        <v>1642</v>
      </c>
      <c r="AC647" s="2" t="s">
        <v>1163</v>
      </c>
      <c r="AD647" s="5" t="s">
        <v>2197</v>
      </c>
      <c r="AE647" s="2" t="s">
        <v>860</v>
      </c>
      <c r="AF647" s="2" t="s">
        <v>2985</v>
      </c>
      <c r="AG647" s="1" t="s">
        <v>2290</v>
      </c>
      <c r="AH647" s="2" t="s">
        <v>1164</v>
      </c>
      <c r="AI647" s="2" t="s">
        <v>2547</v>
      </c>
      <c r="AJ647" s="2"/>
      <c r="AK647" s="2"/>
      <c r="AL647" s="14"/>
      <c r="AM647" s="14"/>
    </row>
    <row r="648" spans="1:39" s="43" customFormat="1" ht="12.75" outlineLevel="1">
      <c r="A648" s="5" t="s">
        <v>899</v>
      </c>
      <c r="B648" s="27" t="s">
        <v>2547</v>
      </c>
      <c r="C648" s="2" t="s">
        <v>46</v>
      </c>
      <c r="D648" s="2"/>
      <c r="E648" s="22">
        <v>35</v>
      </c>
      <c r="F648" s="2" t="s">
        <v>50</v>
      </c>
      <c r="G648" s="28" t="s">
        <v>115</v>
      </c>
      <c r="H648" s="28"/>
      <c r="I648" s="2"/>
      <c r="J648" s="5" t="s">
        <v>1776</v>
      </c>
      <c r="K648" s="2" t="s">
        <v>2547</v>
      </c>
      <c r="L648" s="2" t="s">
        <v>2547</v>
      </c>
      <c r="M648" s="5">
        <v>24</v>
      </c>
      <c r="N648" s="2" t="s">
        <v>2547</v>
      </c>
      <c r="O648" s="2">
        <v>1</v>
      </c>
      <c r="P648" s="2" t="s">
        <v>2547</v>
      </c>
      <c r="Q648" s="2" t="s">
        <v>2985</v>
      </c>
      <c r="R648" s="2">
        <v>24</v>
      </c>
      <c r="S648" s="2" t="s">
        <v>2547</v>
      </c>
      <c r="T648" s="2" t="s">
        <v>2547</v>
      </c>
      <c r="U648" s="2" t="s">
        <v>2547</v>
      </c>
      <c r="V648" s="1" t="s">
        <v>2548</v>
      </c>
      <c r="W648" s="5" t="s">
        <v>317</v>
      </c>
      <c r="X648" s="2" t="s">
        <v>318</v>
      </c>
      <c r="Y648" s="1" t="s">
        <v>1779</v>
      </c>
      <c r="Z648" s="4">
        <v>417.24</v>
      </c>
      <c r="AA648" s="2" t="s">
        <v>2550</v>
      </c>
      <c r="AB648" s="2" t="s">
        <v>2734</v>
      </c>
      <c r="AC648" s="2" t="s">
        <v>1163</v>
      </c>
      <c r="AD648" s="5" t="s">
        <v>1345</v>
      </c>
      <c r="AE648" s="2" t="s">
        <v>860</v>
      </c>
      <c r="AF648" s="2" t="s">
        <v>2985</v>
      </c>
      <c r="AG648" s="1" t="s">
        <v>2290</v>
      </c>
      <c r="AH648" s="2" t="s">
        <v>1164</v>
      </c>
      <c r="AI648" s="2" t="s">
        <v>2547</v>
      </c>
      <c r="AJ648" s="2"/>
      <c r="AK648" s="2"/>
      <c r="AL648" s="14"/>
      <c r="AM648" s="14"/>
    </row>
    <row r="649" spans="1:39" s="43" customFormat="1" ht="12.75" outlineLevel="1">
      <c r="A649" s="5" t="s">
        <v>899</v>
      </c>
      <c r="B649" s="27" t="s">
        <v>2547</v>
      </c>
      <c r="C649" s="2" t="s">
        <v>46</v>
      </c>
      <c r="D649" s="2"/>
      <c r="E649" s="22">
        <v>18148</v>
      </c>
      <c r="F649" s="2" t="s">
        <v>47</v>
      </c>
      <c r="G649" s="28" t="s">
        <v>115</v>
      </c>
      <c r="H649" s="28"/>
      <c r="I649" s="2"/>
      <c r="J649" s="5" t="s">
        <v>1776</v>
      </c>
      <c r="K649" s="2" t="s">
        <v>2547</v>
      </c>
      <c r="L649" s="2" t="s">
        <v>2547</v>
      </c>
      <c r="M649" s="5">
        <v>24</v>
      </c>
      <c r="N649" s="2" t="s">
        <v>2547</v>
      </c>
      <c r="O649" s="2">
        <v>1</v>
      </c>
      <c r="P649" s="2" t="s">
        <v>2547</v>
      </c>
      <c r="Q649" s="2" t="s">
        <v>2985</v>
      </c>
      <c r="R649" s="2">
        <v>24</v>
      </c>
      <c r="S649" s="2" t="s">
        <v>2547</v>
      </c>
      <c r="T649" s="2" t="s">
        <v>2547</v>
      </c>
      <c r="U649" s="2" t="s">
        <v>2547</v>
      </c>
      <c r="V649" s="1" t="s">
        <v>2548</v>
      </c>
      <c r="W649" s="5" t="s">
        <v>317</v>
      </c>
      <c r="X649" s="2" t="s">
        <v>318</v>
      </c>
      <c r="Y649" s="1" t="s">
        <v>1779</v>
      </c>
      <c r="Z649" s="4">
        <v>1076.04</v>
      </c>
      <c r="AA649" s="2" t="s">
        <v>2550</v>
      </c>
      <c r="AB649" s="2" t="s">
        <v>69</v>
      </c>
      <c r="AC649" s="2" t="s">
        <v>1163</v>
      </c>
      <c r="AD649" s="2" t="s">
        <v>1343</v>
      </c>
      <c r="AE649" s="2" t="s">
        <v>860</v>
      </c>
      <c r="AF649" s="2" t="s">
        <v>2985</v>
      </c>
      <c r="AG649" s="1" t="s">
        <v>2290</v>
      </c>
      <c r="AH649" s="2" t="s">
        <v>1164</v>
      </c>
      <c r="AI649" s="2" t="s">
        <v>2547</v>
      </c>
      <c r="AJ649" s="2"/>
      <c r="AK649" s="2"/>
      <c r="AL649" s="14"/>
      <c r="AM649" s="14"/>
    </row>
    <row r="650" spans="1:39" s="43" customFormat="1" ht="12.75">
      <c r="A650" s="14" t="s">
        <v>898</v>
      </c>
      <c r="B650" s="27" t="s">
        <v>2432</v>
      </c>
      <c r="C650" s="2" t="s">
        <v>593</v>
      </c>
      <c r="D650" s="2">
        <f>COUNTIF(C:C,C650)</f>
        <v>1</v>
      </c>
      <c r="E650" s="30">
        <v>591735</v>
      </c>
      <c r="F650" s="5" t="s">
        <v>371</v>
      </c>
      <c r="G650" s="2" t="s">
        <v>114</v>
      </c>
      <c r="H650" s="28"/>
      <c r="I650" s="2"/>
      <c r="J650" s="2" t="s">
        <v>2546</v>
      </c>
      <c r="K650" s="2" t="s">
        <v>2547</v>
      </c>
      <c r="L650" s="2"/>
      <c r="M650" s="28" t="s">
        <v>2547</v>
      </c>
      <c r="N650" s="2" t="s">
        <v>2547</v>
      </c>
      <c r="O650" s="2" t="s">
        <v>2547</v>
      </c>
      <c r="P650" s="29" t="str">
        <f>IF(OR(N650="?",(O650="?")),"?",DATE(YEAR(N650),MONTH(N650)-(O650),DAY(N650)))</f>
        <v>?</v>
      </c>
      <c r="Q650" s="2" t="s">
        <v>2547</v>
      </c>
      <c r="R650" s="2" t="s">
        <v>2547</v>
      </c>
      <c r="S650" s="2" t="s">
        <v>2547</v>
      </c>
      <c r="T650" s="29" t="str">
        <f>IF(OR(O650="?",(U650="?")),"?",DATE(YEAR(U650),MONTH(U650)-(O650),DAY(U650)))</f>
        <v>?</v>
      </c>
      <c r="U650" s="29" t="str">
        <f>IF(R650&lt;250,DATE(YEAR(N650),MONTH(N650)+(R650),DAY(N650)),IF(R650="Nvt",DATE(YEAR(N650),MONTH(N650),DAY(N650)),"?"))</f>
        <v>?</v>
      </c>
      <c r="V650" s="5" t="s">
        <v>686</v>
      </c>
      <c r="W650" s="5" t="s">
        <v>372</v>
      </c>
      <c r="X650" s="2" t="s">
        <v>2547</v>
      </c>
      <c r="Y650" s="1" t="s">
        <v>1778</v>
      </c>
      <c r="Z650" s="4" t="s">
        <v>2547</v>
      </c>
      <c r="AA650" s="2" t="s">
        <v>2550</v>
      </c>
      <c r="AB650" s="2" t="s">
        <v>2547</v>
      </c>
      <c r="AC650" s="2" t="s">
        <v>2547</v>
      </c>
      <c r="AD650" s="1" t="s">
        <v>1499</v>
      </c>
      <c r="AE650" s="2" t="s">
        <v>2547</v>
      </c>
      <c r="AF650" s="2"/>
      <c r="AG650" s="1" t="s">
        <v>1380</v>
      </c>
      <c r="AH650" s="2" t="s">
        <v>2547</v>
      </c>
      <c r="AI650" s="2" t="s">
        <v>373</v>
      </c>
      <c r="AJ650" s="2"/>
      <c r="AK650" s="2"/>
      <c r="AL650" s="2"/>
      <c r="AM650" s="2"/>
    </row>
    <row r="651" spans="1:39" s="43" customFormat="1" ht="12.75">
      <c r="A651" s="14" t="s">
        <v>898</v>
      </c>
      <c r="B651" s="27" t="s">
        <v>2433</v>
      </c>
      <c r="C651" s="14" t="s">
        <v>3016</v>
      </c>
      <c r="D651" s="2">
        <f>COUNTIF(C:C,C651)</f>
        <v>1</v>
      </c>
      <c r="E651" s="21" t="s">
        <v>2547</v>
      </c>
      <c r="F651" s="14" t="s">
        <v>2547</v>
      </c>
      <c r="G651" s="2" t="s">
        <v>126</v>
      </c>
      <c r="H651" s="28"/>
      <c r="I651" s="2"/>
      <c r="J651" s="14" t="s">
        <v>3421</v>
      </c>
      <c r="K651" s="31">
        <v>39770</v>
      </c>
      <c r="L651" s="31">
        <v>40057</v>
      </c>
      <c r="M651" s="17">
        <v>16</v>
      </c>
      <c r="N651" s="31">
        <v>40179</v>
      </c>
      <c r="O651" s="14" t="s">
        <v>2547</v>
      </c>
      <c r="P651" s="14" t="s">
        <v>2547</v>
      </c>
      <c r="Q651" s="14" t="s">
        <v>2547</v>
      </c>
      <c r="R651" s="14" t="s">
        <v>2547</v>
      </c>
      <c r="S651" s="14" t="s">
        <v>2547</v>
      </c>
      <c r="T651" s="14" t="s">
        <v>2547</v>
      </c>
      <c r="U651" s="14" t="s">
        <v>2547</v>
      </c>
      <c r="V651" s="3" t="s">
        <v>2548</v>
      </c>
      <c r="W651" s="2" t="s">
        <v>3763</v>
      </c>
      <c r="X651" s="14" t="s">
        <v>3764</v>
      </c>
      <c r="Y651" s="14" t="s">
        <v>3765</v>
      </c>
      <c r="Z651" s="18" t="s">
        <v>3708</v>
      </c>
      <c r="AA651" s="14" t="s">
        <v>2550</v>
      </c>
      <c r="AB651" s="14" t="s">
        <v>3708</v>
      </c>
      <c r="AC651" s="14" t="s">
        <v>3708</v>
      </c>
      <c r="AD651" s="14" t="s">
        <v>3708</v>
      </c>
      <c r="AE651" s="14" t="s">
        <v>2547</v>
      </c>
      <c r="AF651" s="14" t="s">
        <v>785</v>
      </c>
      <c r="AG651" s="14" t="s">
        <v>3766</v>
      </c>
      <c r="AH651" s="14" t="s">
        <v>3708</v>
      </c>
      <c r="AI651" s="14" t="s">
        <v>2547</v>
      </c>
      <c r="AJ651" s="14"/>
      <c r="AK651" s="14"/>
      <c r="AL651" s="14"/>
      <c r="AM651" s="14"/>
    </row>
    <row r="652" spans="1:39" s="43" customFormat="1" ht="12.75">
      <c r="A652" s="5" t="s">
        <v>899</v>
      </c>
      <c r="B652" s="27" t="s">
        <v>2434</v>
      </c>
      <c r="C652" s="2" t="s">
        <v>2817</v>
      </c>
      <c r="D652" s="2"/>
      <c r="E652" s="22"/>
      <c r="F652" s="2"/>
      <c r="G652" s="33" t="s">
        <v>25</v>
      </c>
      <c r="H652" s="28"/>
      <c r="I652" s="2"/>
      <c r="J652" s="5" t="s">
        <v>1776</v>
      </c>
      <c r="K652" s="2" t="s">
        <v>2547</v>
      </c>
      <c r="L652" s="3">
        <v>34583</v>
      </c>
      <c r="M652" s="28">
        <f>(YEAR(N652)-YEAR(L652))*12+MONTH(N652)-MONTH(L652)</f>
        <v>145</v>
      </c>
      <c r="N652" s="3">
        <v>38991</v>
      </c>
      <c r="O652" s="2" t="s">
        <v>2547</v>
      </c>
      <c r="P652" s="29" t="str">
        <f>IF(OR(N652="?",(O652="?")),"?",DATE(YEAR(N652),MONTH(N652)-(O652),DAY(N652)))</f>
        <v>?</v>
      </c>
      <c r="Q652" s="2" t="s">
        <v>2547</v>
      </c>
      <c r="R652" s="2" t="s">
        <v>2547</v>
      </c>
      <c r="S652" s="2" t="s">
        <v>2547</v>
      </c>
      <c r="T652" s="29" t="str">
        <f>IF(OR(O652="?",(U652="?")),"?",DATE(YEAR(U652),MONTH(U652)-(O652),DAY(U652)))</f>
        <v>?</v>
      </c>
      <c r="U652" s="29" t="str">
        <f>IF(R652&lt;250,DATE(YEAR(N652),MONTH(N652)+(R652),DAY(N652)),IF(R652="Nvt",DATE(YEAR(N652),MONTH(N652),DAY(N652)),"?"))</f>
        <v>?</v>
      </c>
      <c r="V652" s="5" t="s">
        <v>404</v>
      </c>
      <c r="W652" s="1" t="s">
        <v>1023</v>
      </c>
      <c r="X652" s="4" t="s">
        <v>2564</v>
      </c>
      <c r="Y652" s="1" t="s">
        <v>1778</v>
      </c>
      <c r="Z652" s="4" t="s">
        <v>2547</v>
      </c>
      <c r="AA652" s="2" t="s">
        <v>2550</v>
      </c>
      <c r="AB652" s="4" t="s">
        <v>2564</v>
      </c>
      <c r="AC652" s="4" t="s">
        <v>2564</v>
      </c>
      <c r="AD652" s="1" t="s">
        <v>1499</v>
      </c>
      <c r="AE652" s="4" t="s">
        <v>2564</v>
      </c>
      <c r="AF652" s="4"/>
      <c r="AG652" s="1" t="s">
        <v>1024</v>
      </c>
      <c r="AH652" s="4" t="s">
        <v>2564</v>
      </c>
      <c r="AI652" s="4" t="s">
        <v>2564</v>
      </c>
      <c r="AJ652" s="2"/>
      <c r="AK652" s="2"/>
      <c r="AL652" s="2"/>
      <c r="AM652" s="2"/>
    </row>
    <row r="653" spans="1:39" s="43" customFormat="1" ht="12.75">
      <c r="A653" s="14"/>
      <c r="B653" s="27" t="s">
        <v>2547</v>
      </c>
      <c r="C653" s="14" t="s">
        <v>176</v>
      </c>
      <c r="D653" s="14"/>
      <c r="E653" s="21">
        <v>10087</v>
      </c>
      <c r="F653" s="14" t="s">
        <v>177</v>
      </c>
      <c r="G653" s="2" t="s">
        <v>33</v>
      </c>
      <c r="H653" s="28"/>
      <c r="I653" s="14"/>
      <c r="J653" s="14" t="s">
        <v>1664</v>
      </c>
      <c r="K653" s="14" t="s">
        <v>2547</v>
      </c>
      <c r="L653" s="14" t="s">
        <v>2547</v>
      </c>
      <c r="M653" s="17" t="s">
        <v>2547</v>
      </c>
      <c r="N653" s="14" t="s">
        <v>2547</v>
      </c>
      <c r="O653" s="14" t="s">
        <v>2547</v>
      </c>
      <c r="P653" s="14" t="s">
        <v>2547</v>
      </c>
      <c r="Q653" s="14" t="s">
        <v>2547</v>
      </c>
      <c r="R653" s="14" t="s">
        <v>2547</v>
      </c>
      <c r="S653" s="14" t="s">
        <v>2547</v>
      </c>
      <c r="T653" s="14" t="s">
        <v>2547</v>
      </c>
      <c r="U653" s="31">
        <v>39505</v>
      </c>
      <c r="V653" s="14" t="s">
        <v>2548</v>
      </c>
      <c r="W653" s="2" t="s">
        <v>178</v>
      </c>
      <c r="X653" s="14" t="s">
        <v>179</v>
      </c>
      <c r="Y653" s="14" t="s">
        <v>180</v>
      </c>
      <c r="Z653" s="18" t="s">
        <v>2547</v>
      </c>
      <c r="AA653" s="14" t="s">
        <v>2550</v>
      </c>
      <c r="AB653" s="14" t="s">
        <v>2547</v>
      </c>
      <c r="AC653" s="14" t="s">
        <v>2547</v>
      </c>
      <c r="AD653" s="14" t="s">
        <v>2547</v>
      </c>
      <c r="AE653" s="14" t="s">
        <v>2547</v>
      </c>
      <c r="AF653" s="14"/>
      <c r="AG653" s="14" t="s">
        <v>181</v>
      </c>
      <c r="AH653" s="14" t="s">
        <v>3708</v>
      </c>
      <c r="AI653" s="14" t="s">
        <v>2547</v>
      </c>
      <c r="AJ653" s="14"/>
      <c r="AK653" s="14"/>
      <c r="AL653" s="2"/>
      <c r="AM653" s="2"/>
    </row>
    <row r="654" spans="1:39" s="43" customFormat="1" ht="12.75">
      <c r="A654" s="5" t="s">
        <v>901</v>
      </c>
      <c r="B654" s="27" t="s">
        <v>2435</v>
      </c>
      <c r="C654" s="2" t="s">
        <v>951</v>
      </c>
      <c r="D654" s="2"/>
      <c r="E654" s="30" t="s">
        <v>1888</v>
      </c>
      <c r="F654" s="5" t="s">
        <v>1217</v>
      </c>
      <c r="G654" s="28" t="s">
        <v>125</v>
      </c>
      <c r="H654" s="28"/>
      <c r="I654" s="2"/>
      <c r="J654" s="5" t="s">
        <v>1781</v>
      </c>
      <c r="K654" s="3">
        <v>36526</v>
      </c>
      <c r="L654" s="3" t="s">
        <v>3312</v>
      </c>
      <c r="M654" s="5">
        <v>36</v>
      </c>
      <c r="N654" s="3" t="s">
        <v>3313</v>
      </c>
      <c r="O654" s="2" t="s">
        <v>2547</v>
      </c>
      <c r="P654" s="29" t="str">
        <f>IF(OR(N654="?",(O654="?")),"?",DATE(YEAR(N654),MONTH(N654)-(O654),DAY(N654)))</f>
        <v>?</v>
      </c>
      <c r="Q654" s="2" t="s">
        <v>2547</v>
      </c>
      <c r="R654" s="2" t="s">
        <v>2547</v>
      </c>
      <c r="S654" s="2" t="s">
        <v>2547</v>
      </c>
      <c r="T654" s="29" t="str">
        <f>IF(OR(O654="?",(U654="?")),"?",DATE(YEAR(U654),MONTH(U654)-(O654),DAY(U654)))</f>
        <v>?</v>
      </c>
      <c r="U654" s="29" t="str">
        <f>IF(R654&lt;250,DATE(YEAR(N654),MONTH(N654)+(R654),DAY(N654)),IF(R654="Nvt",DATE(YEAR(N654),MONTH(N654),DAY(N654)),"?"))</f>
        <v>?</v>
      </c>
      <c r="V654" s="1" t="s">
        <v>2548</v>
      </c>
      <c r="W654" s="5" t="s">
        <v>2014</v>
      </c>
      <c r="X654" s="2" t="s">
        <v>2547</v>
      </c>
      <c r="Y654" s="1" t="s">
        <v>148</v>
      </c>
      <c r="Z654" s="4" t="s">
        <v>2547</v>
      </c>
      <c r="AA654" s="2" t="s">
        <v>2550</v>
      </c>
      <c r="AB654" s="2" t="s">
        <v>2547</v>
      </c>
      <c r="AC654" s="2" t="s">
        <v>2547</v>
      </c>
      <c r="AD654" s="1" t="s">
        <v>1498</v>
      </c>
      <c r="AE654" s="2" t="s">
        <v>2107</v>
      </c>
      <c r="AF654" s="2"/>
      <c r="AG654" s="1" t="s">
        <v>2291</v>
      </c>
      <c r="AH654" s="2" t="s">
        <v>3708</v>
      </c>
      <c r="AI654" s="2" t="s">
        <v>3311</v>
      </c>
      <c r="AJ654" s="2"/>
      <c r="AK654" s="2"/>
      <c r="AL654" s="2"/>
      <c r="AM654" s="2"/>
    </row>
    <row r="655" spans="1:39" s="43" customFormat="1" ht="12.75">
      <c r="A655" s="15" t="s">
        <v>1569</v>
      </c>
      <c r="B655" s="27"/>
      <c r="C655" s="2"/>
      <c r="D655" s="2"/>
      <c r="E655" s="30"/>
      <c r="F655" s="5"/>
      <c r="G655" s="28"/>
      <c r="H655" s="28"/>
      <c r="I655" s="2"/>
      <c r="J655" s="15"/>
      <c r="K655" s="3"/>
      <c r="L655" s="3"/>
      <c r="M655" s="5"/>
      <c r="N655" s="3"/>
      <c r="O655" s="2"/>
      <c r="P655" s="29"/>
      <c r="Q655" s="2"/>
      <c r="R655" s="2"/>
      <c r="S655" s="2"/>
      <c r="T655" s="29"/>
      <c r="U655" s="29"/>
      <c r="V655" s="1"/>
      <c r="W655" s="5"/>
      <c r="X655" s="2"/>
      <c r="Y655" s="1"/>
      <c r="Z655" s="4"/>
      <c r="AA655" s="2"/>
      <c r="AB655" s="2"/>
      <c r="AC655" s="2"/>
      <c r="AD655" s="1"/>
      <c r="AE655" s="2"/>
      <c r="AF655" s="2"/>
      <c r="AG655" s="1"/>
      <c r="AH655" s="2"/>
      <c r="AI655" s="2"/>
      <c r="AJ655" s="2"/>
      <c r="AK655" s="2"/>
      <c r="AL655" s="2"/>
      <c r="AM655" s="2"/>
    </row>
    <row r="656" spans="1:39" s="43" customFormat="1" ht="12.75" outlineLevel="1">
      <c r="A656" s="5" t="s">
        <v>898</v>
      </c>
      <c r="B656" s="27" t="s">
        <v>2436</v>
      </c>
      <c r="C656" s="2" t="s">
        <v>509</v>
      </c>
      <c r="D656" s="2">
        <f>COUNTIF(C:C,C656)</f>
        <v>1</v>
      </c>
      <c r="E656" s="30">
        <v>10293</v>
      </c>
      <c r="F656" s="5" t="s">
        <v>1822</v>
      </c>
      <c r="G656" s="2" t="s">
        <v>26</v>
      </c>
      <c r="H656" s="2"/>
      <c r="I656" s="2"/>
      <c r="J656" s="5" t="s">
        <v>143</v>
      </c>
      <c r="K656" s="3">
        <v>37530</v>
      </c>
      <c r="L656" s="3">
        <v>37530</v>
      </c>
      <c r="M656" s="28">
        <v>36</v>
      </c>
      <c r="N656" s="3">
        <v>38626</v>
      </c>
      <c r="O656" s="2">
        <v>1</v>
      </c>
      <c r="P656" s="29">
        <f>IF(OR(N656="?",(O656="?")),"?",DATE(YEAR(N656),MONTH(N656)-(O656),DAY(N656)))</f>
        <v>38596</v>
      </c>
      <c r="Q656" s="2" t="s">
        <v>2985</v>
      </c>
      <c r="R656" s="2">
        <v>12</v>
      </c>
      <c r="S656" s="2" t="s">
        <v>2547</v>
      </c>
      <c r="T656" s="29">
        <f>IF(OR(O656="?",(U656="?")),"?",DATE(YEAR(U656),MONTH(U656)-(O656),DAY(U656)))</f>
        <v>38961</v>
      </c>
      <c r="U656" s="29">
        <f>IF(R656&lt;250,DATE(YEAR(N656),MONTH(N656)+(R656),DAY(N656)),IF(R656="Nvt",DATE(YEAR(N656),MONTH(N656),DAY(N656)),"?"))</f>
        <v>38991</v>
      </c>
      <c r="V656" s="1" t="s">
        <v>2548</v>
      </c>
      <c r="W656" s="5" t="s">
        <v>663</v>
      </c>
      <c r="X656" s="2" t="s">
        <v>3287</v>
      </c>
      <c r="Y656" s="1" t="s">
        <v>145</v>
      </c>
      <c r="Z656" s="4" t="s">
        <v>2547</v>
      </c>
      <c r="AA656" s="2" t="s">
        <v>2550</v>
      </c>
      <c r="AB656" s="2" t="s">
        <v>1480</v>
      </c>
      <c r="AC656" s="2" t="s">
        <v>1481</v>
      </c>
      <c r="AD656" s="1" t="s">
        <v>146</v>
      </c>
      <c r="AE656" s="2" t="s">
        <v>664</v>
      </c>
      <c r="AF656" s="2"/>
      <c r="AG656" s="1" t="s">
        <v>1222</v>
      </c>
      <c r="AH656" s="2" t="s">
        <v>3708</v>
      </c>
      <c r="AI656" s="2" t="s">
        <v>2547</v>
      </c>
      <c r="AJ656" s="2"/>
      <c r="AK656" s="2"/>
      <c r="AL656" s="2"/>
      <c r="AM656" s="2"/>
    </row>
    <row r="657" spans="1:39" s="43" customFormat="1" ht="12.75" outlineLevel="1">
      <c r="A657" s="5" t="s">
        <v>898</v>
      </c>
      <c r="B657" s="27" t="s">
        <v>2437</v>
      </c>
      <c r="C657" s="2" t="s">
        <v>195</v>
      </c>
      <c r="D657" s="2">
        <f>COUNTIF(C:C,C657)</f>
        <v>1</v>
      </c>
      <c r="E657" s="30" t="s">
        <v>1889</v>
      </c>
      <c r="F657" s="5" t="s">
        <v>196</v>
      </c>
      <c r="G657" s="2" t="s">
        <v>122</v>
      </c>
      <c r="H657" s="28"/>
      <c r="I657" s="2"/>
      <c r="J657" s="5" t="s">
        <v>197</v>
      </c>
      <c r="K657" s="3">
        <v>39170</v>
      </c>
      <c r="L657" s="3">
        <v>39170</v>
      </c>
      <c r="M657" s="5" t="s">
        <v>2547</v>
      </c>
      <c r="N657" s="2" t="s">
        <v>2547</v>
      </c>
      <c r="O657" s="2" t="s">
        <v>2547</v>
      </c>
      <c r="P657" s="29" t="str">
        <f>IF(OR(N657="?",(O657="?")),"?",DATE(YEAR(N657),MONTH(N657)-(O657),DAY(N657)))</f>
        <v>?</v>
      </c>
      <c r="Q657" s="2" t="s">
        <v>2547</v>
      </c>
      <c r="R657" s="2" t="s">
        <v>2547</v>
      </c>
      <c r="S657" s="2" t="s">
        <v>2547</v>
      </c>
      <c r="T657" s="29" t="str">
        <f>IF(OR(O657="?",(U657="?")),"?",DATE(YEAR(U657),MONTH(U657)-(O657),DAY(U657)))</f>
        <v>?</v>
      </c>
      <c r="U657" s="29" t="str">
        <f>IF(R657&lt;250,DATE(YEAR(N657),MONTH(N657)+(R657),DAY(N657)),IF(R657="Nvt",DATE(YEAR(N657),MONTH(N657),DAY(N657)),"?"))</f>
        <v>?</v>
      </c>
      <c r="V657" s="1" t="s">
        <v>2548</v>
      </c>
      <c r="W657" s="5" t="s">
        <v>663</v>
      </c>
      <c r="X657" s="2" t="s">
        <v>198</v>
      </c>
      <c r="Y657" s="1" t="s">
        <v>3777</v>
      </c>
      <c r="Z657" s="4">
        <v>1338</v>
      </c>
      <c r="AA657" s="2" t="s">
        <v>2550</v>
      </c>
      <c r="AB657" s="2" t="s">
        <v>199</v>
      </c>
      <c r="AC657" s="2" t="s">
        <v>409</v>
      </c>
      <c r="AD657" s="2" t="s">
        <v>2547</v>
      </c>
      <c r="AE657" s="2" t="s">
        <v>410</v>
      </c>
      <c r="AF657" s="2"/>
      <c r="AG657" s="1" t="s">
        <v>3778</v>
      </c>
      <c r="AH657" s="2" t="s">
        <v>3708</v>
      </c>
      <c r="AI657" s="2" t="s">
        <v>2547</v>
      </c>
      <c r="AJ657" s="2"/>
      <c r="AK657" s="2"/>
      <c r="AL657" s="2"/>
      <c r="AM657" s="2"/>
    </row>
    <row r="658" spans="1:39" s="43" customFormat="1" ht="12.75">
      <c r="A658" s="5" t="s">
        <v>898</v>
      </c>
      <c r="B658" s="27" t="s">
        <v>2438</v>
      </c>
      <c r="C658" s="2" t="s">
        <v>1753</v>
      </c>
      <c r="D658" s="2">
        <f>COUNTIF(C:C,C658)</f>
        <v>1</v>
      </c>
      <c r="E658" s="30" t="s">
        <v>1890</v>
      </c>
      <c r="F658" s="5" t="s">
        <v>778</v>
      </c>
      <c r="G658" s="2" t="s">
        <v>28</v>
      </c>
      <c r="H658" s="28"/>
      <c r="I658" s="2"/>
      <c r="J658" s="5" t="s">
        <v>2552</v>
      </c>
      <c r="K658" s="3">
        <v>37284</v>
      </c>
      <c r="L658" s="3">
        <v>37257</v>
      </c>
      <c r="M658" s="2">
        <v>7</v>
      </c>
      <c r="N658" s="3">
        <v>37468</v>
      </c>
      <c r="O658" s="2" t="s">
        <v>2547</v>
      </c>
      <c r="P658" s="29" t="s">
        <v>2547</v>
      </c>
      <c r="Q658" s="2" t="s">
        <v>2547</v>
      </c>
      <c r="R658" s="2" t="s">
        <v>2547</v>
      </c>
      <c r="S658" s="2" t="s">
        <v>2547</v>
      </c>
      <c r="T658" s="29" t="str">
        <f>IF(OR(O658="?",(U658="?")),"?",DATE(YEAR(U658),MONTH(U658)-(O658),DAY(U658)))</f>
        <v>?</v>
      </c>
      <c r="U658" s="29" t="str">
        <f>IF(R658&lt;250,DATE(YEAR(#REF!),MONTH(#REF!)+(R658),DAY(#REF!)),IF(R658="Nvt",DATE(YEAR(#REF!),MONTH(#REF!),DAY(#REF!)),"?"))</f>
        <v>?</v>
      </c>
      <c r="V658" s="1" t="s">
        <v>2548</v>
      </c>
      <c r="W658" s="5" t="s">
        <v>779</v>
      </c>
      <c r="X658" s="2" t="s">
        <v>822</v>
      </c>
      <c r="Y658" s="1" t="s">
        <v>1792</v>
      </c>
      <c r="Z658" s="4">
        <v>6720</v>
      </c>
      <c r="AA658" s="2" t="s">
        <v>2550</v>
      </c>
      <c r="AB658" s="2" t="s">
        <v>780</v>
      </c>
      <c r="AC658" s="2" t="s">
        <v>1741</v>
      </c>
      <c r="AD658" s="1" t="s">
        <v>1498</v>
      </c>
      <c r="AE658" s="2" t="s">
        <v>1742</v>
      </c>
      <c r="AF658" s="2"/>
      <c r="AG658" s="1" t="s">
        <v>1948</v>
      </c>
      <c r="AH658" s="2" t="s">
        <v>823</v>
      </c>
      <c r="AI658" s="2" t="s">
        <v>824</v>
      </c>
      <c r="AJ658" s="2"/>
      <c r="AK658" s="2"/>
      <c r="AL658" s="2"/>
      <c r="AM658" s="2"/>
    </row>
    <row r="659" spans="1:39" s="43" customFormat="1" ht="12.75">
      <c r="A659" s="2"/>
      <c r="B659" s="27" t="s">
        <v>2439</v>
      </c>
      <c r="C659" s="5" t="s">
        <v>1117</v>
      </c>
      <c r="D659" s="5"/>
      <c r="E659" s="30" t="s">
        <v>2264</v>
      </c>
      <c r="F659" s="5" t="s">
        <v>2264</v>
      </c>
      <c r="G659" s="2" t="s">
        <v>31</v>
      </c>
      <c r="H659" s="5"/>
      <c r="I659" s="5"/>
      <c r="J659" s="2" t="s">
        <v>783</v>
      </c>
      <c r="K659" s="5" t="s">
        <v>783</v>
      </c>
      <c r="L659" s="5" t="s">
        <v>783</v>
      </c>
      <c r="M659" s="5" t="s">
        <v>783</v>
      </c>
      <c r="N659" s="5" t="s">
        <v>783</v>
      </c>
      <c r="O659" s="5" t="s">
        <v>783</v>
      </c>
      <c r="P659" s="5" t="s">
        <v>783</v>
      </c>
      <c r="Q659" s="5" t="s">
        <v>783</v>
      </c>
      <c r="R659" s="5" t="s">
        <v>783</v>
      </c>
      <c r="S659" s="5" t="s">
        <v>783</v>
      </c>
      <c r="T659" s="5" t="s">
        <v>783</v>
      </c>
      <c r="U659" s="5" t="s">
        <v>783</v>
      </c>
      <c r="V659" s="5" t="s">
        <v>783</v>
      </c>
      <c r="W659" s="5" t="s">
        <v>3424</v>
      </c>
      <c r="X659" s="5" t="s">
        <v>783</v>
      </c>
      <c r="Y659" s="5" t="s">
        <v>783</v>
      </c>
      <c r="Z659" s="4" t="s">
        <v>783</v>
      </c>
      <c r="AA659" s="5" t="s">
        <v>783</v>
      </c>
      <c r="AB659" s="5" t="s">
        <v>783</v>
      </c>
      <c r="AC659" s="5" t="s">
        <v>783</v>
      </c>
      <c r="AD659" s="5" t="s">
        <v>783</v>
      </c>
      <c r="AE659" s="5" t="s">
        <v>783</v>
      </c>
      <c r="AF659" s="5"/>
      <c r="AG659" s="5" t="s">
        <v>2547</v>
      </c>
      <c r="AH659" s="5" t="s">
        <v>2547</v>
      </c>
      <c r="AI659" s="5" t="s">
        <v>2547</v>
      </c>
      <c r="AJ659" s="2"/>
      <c r="AK659" s="2"/>
      <c r="AL659" s="2"/>
      <c r="AM659" s="2"/>
    </row>
    <row r="660" spans="1:39" ht="12.75">
      <c r="A660" s="14"/>
      <c r="B660" s="27" t="s">
        <v>2440</v>
      </c>
      <c r="C660" s="14" t="s">
        <v>3863</v>
      </c>
      <c r="D660" s="14"/>
      <c r="E660" s="21" t="s">
        <v>1891</v>
      </c>
      <c r="F660" s="14" t="s">
        <v>3864</v>
      </c>
      <c r="G660" s="17"/>
      <c r="H660" s="17"/>
      <c r="I660" s="14"/>
      <c r="J660" s="14" t="s">
        <v>3862</v>
      </c>
      <c r="K660" s="31">
        <v>39797</v>
      </c>
      <c r="L660" s="31">
        <v>39832</v>
      </c>
      <c r="M660" s="17" t="s">
        <v>3865</v>
      </c>
      <c r="N660" s="31">
        <v>48963</v>
      </c>
      <c r="O660" s="14">
        <v>6</v>
      </c>
      <c r="P660" s="31">
        <v>48779</v>
      </c>
      <c r="Q660" s="14" t="s">
        <v>785</v>
      </c>
      <c r="R660" s="14" t="s">
        <v>3708</v>
      </c>
      <c r="S660" s="14" t="s">
        <v>2547</v>
      </c>
      <c r="T660" s="31">
        <v>48779</v>
      </c>
      <c r="U660" s="31">
        <v>48963</v>
      </c>
      <c r="V660" s="14" t="s">
        <v>2548</v>
      </c>
      <c r="W660" s="2" t="s">
        <v>3866</v>
      </c>
      <c r="X660" s="14" t="s">
        <v>3867</v>
      </c>
      <c r="Y660" s="14" t="s">
        <v>3868</v>
      </c>
      <c r="Z660" s="18">
        <v>120000</v>
      </c>
      <c r="AA660" s="14" t="s">
        <v>2550</v>
      </c>
      <c r="AB660" s="14" t="s">
        <v>3869</v>
      </c>
      <c r="AC660" s="14" t="s">
        <v>2547</v>
      </c>
      <c r="AD660" s="14" t="s">
        <v>2547</v>
      </c>
      <c r="AE660" s="14" t="s">
        <v>2547</v>
      </c>
      <c r="AF660" s="14" t="s">
        <v>785</v>
      </c>
      <c r="AG660" s="14" t="s">
        <v>3870</v>
      </c>
      <c r="AH660" s="14" t="s">
        <v>3708</v>
      </c>
      <c r="AI660" s="14" t="s">
        <v>2547</v>
      </c>
      <c r="AJ660" s="14"/>
      <c r="AK660" s="14"/>
      <c r="AL660" s="14"/>
      <c r="AM660" s="14"/>
    </row>
    <row r="661" spans="1:39" s="43" customFormat="1" ht="12.75">
      <c r="A661" s="15" t="s">
        <v>671</v>
      </c>
      <c r="B661" s="27"/>
      <c r="C661" s="5"/>
      <c r="D661" s="5"/>
      <c r="E661" s="30"/>
      <c r="F661" s="5"/>
      <c r="G661" s="5"/>
      <c r="H661" s="5"/>
      <c r="I661" s="5"/>
      <c r="J661" s="15"/>
      <c r="K661" s="5"/>
      <c r="L661" s="5"/>
      <c r="M661" s="5"/>
      <c r="N661" s="5"/>
      <c r="O661" s="5"/>
      <c r="P661" s="5"/>
      <c r="Q661" s="5"/>
      <c r="R661" s="5"/>
      <c r="S661" s="5"/>
      <c r="T661" s="5"/>
      <c r="U661" s="5"/>
      <c r="V661" s="5"/>
      <c r="W661" s="5"/>
      <c r="X661" s="5"/>
      <c r="Y661" s="5"/>
      <c r="Z661" s="4"/>
      <c r="AA661" s="5"/>
      <c r="AB661" s="5"/>
      <c r="AC661" s="5"/>
      <c r="AD661" s="5"/>
      <c r="AE661" s="5"/>
      <c r="AF661" s="5"/>
      <c r="AG661" s="5"/>
      <c r="AH661" s="5"/>
      <c r="AI661" s="5"/>
      <c r="AJ661" s="2"/>
      <c r="AK661" s="2"/>
      <c r="AL661" s="2"/>
      <c r="AM661" s="2"/>
    </row>
    <row r="662" spans="1:39" s="43" customFormat="1" ht="12.75" outlineLevel="1">
      <c r="A662" s="5" t="s">
        <v>898</v>
      </c>
      <c r="B662" s="27" t="s">
        <v>2441</v>
      </c>
      <c r="C662" s="2" t="s">
        <v>511</v>
      </c>
      <c r="D662" s="2">
        <f>COUNTIF(C:C,C662)</f>
        <v>1</v>
      </c>
      <c r="E662" s="30" t="s">
        <v>3575</v>
      </c>
      <c r="F662" s="5" t="s">
        <v>933</v>
      </c>
      <c r="G662" s="2" t="s">
        <v>31</v>
      </c>
      <c r="H662" s="5"/>
      <c r="I662" s="2"/>
      <c r="J662" s="5" t="s">
        <v>150</v>
      </c>
      <c r="K662" s="3">
        <v>34341</v>
      </c>
      <c r="L662" s="3">
        <v>34335</v>
      </c>
      <c r="M662" s="28">
        <v>60</v>
      </c>
      <c r="N662" s="3">
        <v>36161</v>
      </c>
      <c r="O662" s="28">
        <v>12</v>
      </c>
      <c r="P662" s="29">
        <f>IF(OR(N662="?",(O662="?")),"?",DATE(YEAR(N662),MONTH(N662)-(O662),DAY(N662)))</f>
        <v>35796</v>
      </c>
      <c r="Q662" s="3" t="s">
        <v>2985</v>
      </c>
      <c r="R662" s="28">
        <v>12</v>
      </c>
      <c r="S662" s="3" t="s">
        <v>2547</v>
      </c>
      <c r="T662" s="29">
        <f>IF(OR(O662="?",(U662="?")),"?",DATE(YEAR(U662),MONTH(U662)-(O662),DAY(U662)))</f>
        <v>36161</v>
      </c>
      <c r="U662" s="29">
        <f>IF(R662&lt;250,DATE(YEAR(N662),MONTH(N662)+(R662),DAY(N662)),IF(R662="Nvt",DATE(YEAR(N662),MONTH(N662),DAY(N662)),"?"))</f>
        <v>36526</v>
      </c>
      <c r="V662" s="3" t="s">
        <v>2547</v>
      </c>
      <c r="W662" s="5" t="s">
        <v>671</v>
      </c>
      <c r="X662" s="2" t="s">
        <v>3358</v>
      </c>
      <c r="Y662" s="2" t="s">
        <v>3359</v>
      </c>
      <c r="Z662" s="4" t="s">
        <v>2547</v>
      </c>
      <c r="AA662" s="2" t="s">
        <v>2547</v>
      </c>
      <c r="AB662" s="2" t="s">
        <v>1156</v>
      </c>
      <c r="AC662" s="2" t="s">
        <v>2547</v>
      </c>
      <c r="AD662" s="5" t="s">
        <v>1344</v>
      </c>
      <c r="AE662" s="2" t="s">
        <v>2547</v>
      </c>
      <c r="AF662" s="2" t="s">
        <v>2985</v>
      </c>
      <c r="AG662" s="2" t="s">
        <v>3360</v>
      </c>
      <c r="AH662" s="2" t="s">
        <v>2547</v>
      </c>
      <c r="AI662" s="2" t="s">
        <v>3361</v>
      </c>
      <c r="AJ662" s="2"/>
      <c r="AK662" s="2"/>
      <c r="AL662" s="2"/>
      <c r="AM662" s="2"/>
    </row>
    <row r="663" spans="1:39" s="43" customFormat="1" ht="12.75" outlineLevel="1">
      <c r="A663" s="2" t="s">
        <v>898</v>
      </c>
      <c r="B663" s="27" t="s">
        <v>2442</v>
      </c>
      <c r="C663" s="2" t="s">
        <v>2873</v>
      </c>
      <c r="D663" s="2">
        <f>COUNTIF(C:C,C663)</f>
        <v>1</v>
      </c>
      <c r="E663" s="22" t="s">
        <v>1892</v>
      </c>
      <c r="F663" s="2" t="s">
        <v>2872</v>
      </c>
      <c r="G663" s="2" t="s">
        <v>31</v>
      </c>
      <c r="H663" s="28"/>
      <c r="I663" s="2"/>
      <c r="J663" s="2" t="s">
        <v>1951</v>
      </c>
      <c r="K663" s="3">
        <v>39329</v>
      </c>
      <c r="L663" s="3">
        <v>39329</v>
      </c>
      <c r="M663" s="28" t="s">
        <v>1022</v>
      </c>
      <c r="N663" s="28" t="s">
        <v>1022</v>
      </c>
      <c r="O663" s="2">
        <v>1</v>
      </c>
      <c r="P663" s="2" t="s">
        <v>2547</v>
      </c>
      <c r="Q663" s="2" t="s">
        <v>3708</v>
      </c>
      <c r="R663" s="2" t="s">
        <v>3708</v>
      </c>
      <c r="S663" s="2" t="s">
        <v>2547</v>
      </c>
      <c r="T663" s="2" t="s">
        <v>2547</v>
      </c>
      <c r="U663" s="2" t="s">
        <v>1022</v>
      </c>
      <c r="V663" s="2" t="s">
        <v>2548</v>
      </c>
      <c r="W663" s="2" t="s">
        <v>671</v>
      </c>
      <c r="X663" s="2" t="s">
        <v>43</v>
      </c>
      <c r="Y663" s="2" t="s">
        <v>44</v>
      </c>
      <c r="Z663" s="4" t="s">
        <v>2547</v>
      </c>
      <c r="AA663" s="2" t="s">
        <v>2550</v>
      </c>
      <c r="AB663" s="2" t="s">
        <v>2547</v>
      </c>
      <c r="AC663" s="2" t="s">
        <v>2547</v>
      </c>
      <c r="AD663" s="2" t="s">
        <v>2547</v>
      </c>
      <c r="AE663" s="2" t="s">
        <v>2547</v>
      </c>
      <c r="AF663" s="2"/>
      <c r="AG663" s="2" t="s">
        <v>45</v>
      </c>
      <c r="AH663" s="2" t="s">
        <v>1658</v>
      </c>
      <c r="AI663" s="2" t="s">
        <v>2547</v>
      </c>
      <c r="AJ663" s="2"/>
      <c r="AK663" s="2"/>
      <c r="AL663" s="14"/>
      <c r="AM663" s="14"/>
    </row>
    <row r="664" spans="1:39" s="43" customFormat="1" ht="12.75">
      <c r="A664" s="13" t="s">
        <v>1568</v>
      </c>
      <c r="B664" s="27"/>
      <c r="C664" s="2"/>
      <c r="D664" s="2"/>
      <c r="E664" s="22"/>
      <c r="F664" s="2"/>
      <c r="G664" s="2"/>
      <c r="H664" s="28"/>
      <c r="I664" s="2"/>
      <c r="J664" s="13"/>
      <c r="K664" s="3"/>
      <c r="L664" s="3"/>
      <c r="M664" s="28"/>
      <c r="N664" s="28"/>
      <c r="O664" s="2"/>
      <c r="P664" s="2"/>
      <c r="Q664" s="2"/>
      <c r="R664" s="2"/>
      <c r="S664" s="2"/>
      <c r="T664" s="2"/>
      <c r="U664" s="2"/>
      <c r="V664" s="2"/>
      <c r="W664" s="2"/>
      <c r="X664" s="2"/>
      <c r="Y664" s="2"/>
      <c r="Z664" s="4"/>
      <c r="AA664" s="2"/>
      <c r="AB664" s="2"/>
      <c r="AC664" s="2"/>
      <c r="AD664" s="2"/>
      <c r="AE664" s="2"/>
      <c r="AF664" s="2"/>
      <c r="AG664" s="2"/>
      <c r="AH664" s="2"/>
      <c r="AI664" s="2"/>
      <c r="AJ664" s="2"/>
      <c r="AK664" s="2"/>
      <c r="AL664" s="14"/>
      <c r="AM664" s="14"/>
    </row>
    <row r="665" spans="1:39" s="43" customFormat="1" ht="12.75" outlineLevel="1">
      <c r="A665" s="2" t="s">
        <v>898</v>
      </c>
      <c r="B665" s="27" t="s">
        <v>2443</v>
      </c>
      <c r="C665" s="2" t="s">
        <v>2980</v>
      </c>
      <c r="D665" s="2">
        <f>COUNTIF(C:C,C665)</f>
        <v>5</v>
      </c>
      <c r="E665" s="22"/>
      <c r="F665" s="2" t="s">
        <v>2547</v>
      </c>
      <c r="G665" s="2" t="s">
        <v>106</v>
      </c>
      <c r="H665" s="28"/>
      <c r="I665" s="2"/>
      <c r="J665" s="5" t="s">
        <v>2552</v>
      </c>
      <c r="K665" s="3">
        <v>38768</v>
      </c>
      <c r="L665" s="3">
        <v>38768</v>
      </c>
      <c r="M665" s="5">
        <v>48</v>
      </c>
      <c r="N665" s="3">
        <v>40229</v>
      </c>
      <c r="O665" s="1">
        <v>3</v>
      </c>
      <c r="P665" s="29">
        <f aca="true" t="shared" si="59" ref="P665:P670">IF(OR(N665="?",(O665="?")),"?",DATE(YEAR(N665),MONTH(N665)-(O665),DAY(N665)))</f>
        <v>40137</v>
      </c>
      <c r="Q665" s="2" t="s">
        <v>2985</v>
      </c>
      <c r="R665" s="1">
        <v>12</v>
      </c>
      <c r="S665" s="2" t="s">
        <v>2547</v>
      </c>
      <c r="T665" s="29">
        <f aca="true" t="shared" si="60" ref="T665:T670">IF(OR(O665="?",(U665="?")),"?",DATE(YEAR(U665),MONTH(U665)-(O665),DAY(U665)))</f>
        <v>40502</v>
      </c>
      <c r="U665" s="29">
        <f aca="true" t="shared" si="61" ref="U665:U670">IF(R665&lt;250,DATE(YEAR(N665),MONTH(N665)+(R665),DAY(N665)),IF(R665="Nvt",DATE(YEAR(N665),MONTH(N665),DAY(N665)),"?"))</f>
        <v>40594</v>
      </c>
      <c r="V665" s="1" t="s">
        <v>2548</v>
      </c>
      <c r="W665" s="5" t="s">
        <v>185</v>
      </c>
      <c r="X665" s="2" t="s">
        <v>186</v>
      </c>
      <c r="Y665" s="1" t="s">
        <v>1384</v>
      </c>
      <c r="Z665" s="4">
        <v>0</v>
      </c>
      <c r="AA665" s="2" t="s">
        <v>2550</v>
      </c>
      <c r="AB665" s="2" t="s">
        <v>187</v>
      </c>
      <c r="AC665" s="2" t="s">
        <v>2547</v>
      </c>
      <c r="AD665" s="2" t="s">
        <v>2198</v>
      </c>
      <c r="AE665" s="2" t="s">
        <v>2547</v>
      </c>
      <c r="AF665" s="2"/>
      <c r="AG665" s="1" t="s">
        <v>3772</v>
      </c>
      <c r="AH665" s="2" t="s">
        <v>2547</v>
      </c>
      <c r="AI665" s="2" t="s">
        <v>2547</v>
      </c>
      <c r="AJ665" s="2"/>
      <c r="AK665" s="2"/>
      <c r="AL665" s="2"/>
      <c r="AM665" s="2"/>
    </row>
    <row r="666" spans="1:39" s="43" customFormat="1" ht="12.75" outlineLevel="1">
      <c r="A666" s="2" t="s">
        <v>898</v>
      </c>
      <c r="B666" s="27" t="s">
        <v>2443</v>
      </c>
      <c r="C666" s="2" t="s">
        <v>2980</v>
      </c>
      <c r="D666" s="2">
        <f>COUNTIF(C:C,C666)</f>
        <v>5</v>
      </c>
      <c r="E666" s="22"/>
      <c r="F666" s="2" t="s">
        <v>2547</v>
      </c>
      <c r="G666" s="2" t="s">
        <v>106</v>
      </c>
      <c r="H666" s="28"/>
      <c r="I666" s="2"/>
      <c r="J666" s="5" t="s">
        <v>2552</v>
      </c>
      <c r="K666" s="3">
        <v>38768</v>
      </c>
      <c r="L666" s="3">
        <v>38768</v>
      </c>
      <c r="M666" s="5">
        <v>48</v>
      </c>
      <c r="N666" s="3">
        <v>40229</v>
      </c>
      <c r="O666" s="1">
        <v>3</v>
      </c>
      <c r="P666" s="29">
        <f t="shared" si="59"/>
        <v>40137</v>
      </c>
      <c r="Q666" s="2" t="s">
        <v>2985</v>
      </c>
      <c r="R666" s="1">
        <v>12</v>
      </c>
      <c r="S666" s="2" t="s">
        <v>2547</v>
      </c>
      <c r="T666" s="29">
        <f t="shared" si="60"/>
        <v>40502</v>
      </c>
      <c r="U666" s="29">
        <f t="shared" si="61"/>
        <v>40594</v>
      </c>
      <c r="V666" s="1" t="s">
        <v>2548</v>
      </c>
      <c r="W666" s="5" t="s">
        <v>185</v>
      </c>
      <c r="X666" s="2" t="s">
        <v>186</v>
      </c>
      <c r="Y666" s="1" t="s">
        <v>1384</v>
      </c>
      <c r="Z666" s="4">
        <v>0</v>
      </c>
      <c r="AA666" s="2" t="s">
        <v>2550</v>
      </c>
      <c r="AB666" s="2" t="s">
        <v>187</v>
      </c>
      <c r="AC666" s="2" t="s">
        <v>2547</v>
      </c>
      <c r="AD666" s="5" t="s">
        <v>2200</v>
      </c>
      <c r="AE666" s="2" t="s">
        <v>2547</v>
      </c>
      <c r="AF666" s="2"/>
      <c r="AG666" s="1" t="s">
        <v>3772</v>
      </c>
      <c r="AH666" s="2" t="s">
        <v>2547</v>
      </c>
      <c r="AI666" s="2" t="s">
        <v>2547</v>
      </c>
      <c r="AJ666" s="2"/>
      <c r="AK666" s="2"/>
      <c r="AL666" s="2"/>
      <c r="AM666" s="2"/>
    </row>
    <row r="667" spans="1:39" s="43" customFormat="1" ht="12.75" outlineLevel="1">
      <c r="A667" s="2" t="s">
        <v>898</v>
      </c>
      <c r="B667" s="27" t="s">
        <v>2443</v>
      </c>
      <c r="C667" s="2" t="s">
        <v>2980</v>
      </c>
      <c r="D667" s="2">
        <f>COUNTIF(C:C,C667)</f>
        <v>5</v>
      </c>
      <c r="E667" s="22"/>
      <c r="F667" s="2" t="s">
        <v>2547</v>
      </c>
      <c r="G667" s="2" t="s">
        <v>106</v>
      </c>
      <c r="H667" s="28"/>
      <c r="I667" s="2"/>
      <c r="J667" s="5" t="s">
        <v>2552</v>
      </c>
      <c r="K667" s="3">
        <v>38768</v>
      </c>
      <c r="L667" s="3">
        <v>38768</v>
      </c>
      <c r="M667" s="5">
        <v>48</v>
      </c>
      <c r="N667" s="3">
        <v>40229</v>
      </c>
      <c r="O667" s="1">
        <v>3</v>
      </c>
      <c r="P667" s="29">
        <f t="shared" si="59"/>
        <v>40137</v>
      </c>
      <c r="Q667" s="2" t="s">
        <v>2985</v>
      </c>
      <c r="R667" s="1">
        <v>12</v>
      </c>
      <c r="S667" s="2" t="s">
        <v>2547</v>
      </c>
      <c r="T667" s="29">
        <f t="shared" si="60"/>
        <v>40502</v>
      </c>
      <c r="U667" s="29">
        <f t="shared" si="61"/>
        <v>40594</v>
      </c>
      <c r="V667" s="1" t="s">
        <v>2548</v>
      </c>
      <c r="W667" s="5" t="s">
        <v>185</v>
      </c>
      <c r="X667" s="2" t="s">
        <v>186</v>
      </c>
      <c r="Y667" s="1" t="s">
        <v>1384</v>
      </c>
      <c r="Z667" s="4">
        <v>0</v>
      </c>
      <c r="AA667" s="2" t="s">
        <v>2550</v>
      </c>
      <c r="AB667" s="2" t="s">
        <v>187</v>
      </c>
      <c r="AC667" s="2" t="s">
        <v>2547</v>
      </c>
      <c r="AD667" s="2" t="s">
        <v>2547</v>
      </c>
      <c r="AE667" s="2" t="s">
        <v>2547</v>
      </c>
      <c r="AF667" s="2"/>
      <c r="AG667" s="1" t="s">
        <v>3772</v>
      </c>
      <c r="AH667" s="2" t="s">
        <v>2547</v>
      </c>
      <c r="AI667" s="2" t="s">
        <v>2547</v>
      </c>
      <c r="AJ667" s="2"/>
      <c r="AK667" s="2"/>
      <c r="AL667" s="2"/>
      <c r="AM667" s="2"/>
    </row>
    <row r="668" spans="1:39" s="43" customFormat="1" ht="12.75" outlineLevel="1">
      <c r="A668" s="2" t="s">
        <v>898</v>
      </c>
      <c r="B668" s="27" t="s">
        <v>2443</v>
      </c>
      <c r="C668" s="2" t="s">
        <v>2980</v>
      </c>
      <c r="D668" s="2">
        <f>COUNTIF(C:C,C668)</f>
        <v>5</v>
      </c>
      <c r="E668" s="22"/>
      <c r="F668" s="2" t="s">
        <v>2547</v>
      </c>
      <c r="G668" s="2" t="s">
        <v>106</v>
      </c>
      <c r="H668" s="28"/>
      <c r="I668" s="2"/>
      <c r="J668" s="5" t="s">
        <v>2552</v>
      </c>
      <c r="K668" s="3">
        <v>38768</v>
      </c>
      <c r="L668" s="3">
        <v>38768</v>
      </c>
      <c r="M668" s="5">
        <v>48</v>
      </c>
      <c r="N668" s="3">
        <v>40229</v>
      </c>
      <c r="O668" s="1">
        <v>3</v>
      </c>
      <c r="P668" s="29">
        <f t="shared" si="59"/>
        <v>40137</v>
      </c>
      <c r="Q668" s="2" t="s">
        <v>2985</v>
      </c>
      <c r="R668" s="1">
        <v>12</v>
      </c>
      <c r="S668" s="2" t="s">
        <v>2547</v>
      </c>
      <c r="T668" s="29">
        <f t="shared" si="60"/>
        <v>40502</v>
      </c>
      <c r="U668" s="29">
        <f t="shared" si="61"/>
        <v>40594</v>
      </c>
      <c r="V668" s="5" t="s">
        <v>686</v>
      </c>
      <c r="W668" s="5" t="s">
        <v>185</v>
      </c>
      <c r="X668" s="2" t="s">
        <v>186</v>
      </c>
      <c r="Y668" s="1" t="s">
        <v>1384</v>
      </c>
      <c r="Z668" s="4">
        <v>0</v>
      </c>
      <c r="AA668" s="2" t="s">
        <v>2550</v>
      </c>
      <c r="AB668" s="2" t="s">
        <v>187</v>
      </c>
      <c r="AC668" s="2" t="s">
        <v>2547</v>
      </c>
      <c r="AD668" s="1" t="s">
        <v>1499</v>
      </c>
      <c r="AE668" s="2" t="s">
        <v>2547</v>
      </c>
      <c r="AF668" s="2"/>
      <c r="AG668" s="1" t="s">
        <v>3772</v>
      </c>
      <c r="AH668" s="2" t="s">
        <v>2547</v>
      </c>
      <c r="AI668" s="2" t="s">
        <v>2547</v>
      </c>
      <c r="AJ668" s="2"/>
      <c r="AK668" s="2"/>
      <c r="AL668" s="2"/>
      <c r="AM668" s="2"/>
    </row>
    <row r="669" spans="1:39" s="43" customFormat="1" ht="12.75" outlineLevel="1">
      <c r="A669" s="2" t="s">
        <v>898</v>
      </c>
      <c r="B669" s="27" t="s">
        <v>2443</v>
      </c>
      <c r="C669" s="2" t="s">
        <v>2980</v>
      </c>
      <c r="D669" s="2">
        <f>COUNTIF(C:C,C669)</f>
        <v>5</v>
      </c>
      <c r="E669" s="22"/>
      <c r="F669" s="2" t="s">
        <v>2547</v>
      </c>
      <c r="G669" s="2" t="s">
        <v>106</v>
      </c>
      <c r="H669" s="28"/>
      <c r="I669" s="2"/>
      <c r="J669" s="5" t="s">
        <v>2552</v>
      </c>
      <c r="K669" s="3">
        <v>38768</v>
      </c>
      <c r="L669" s="3">
        <v>38768</v>
      </c>
      <c r="M669" s="5">
        <v>48</v>
      </c>
      <c r="N669" s="3">
        <v>40229</v>
      </c>
      <c r="O669" s="1">
        <v>3</v>
      </c>
      <c r="P669" s="29">
        <f t="shared" si="59"/>
        <v>40137</v>
      </c>
      <c r="Q669" s="2" t="s">
        <v>2985</v>
      </c>
      <c r="R669" s="1">
        <v>12</v>
      </c>
      <c r="S669" s="2" t="s">
        <v>2547</v>
      </c>
      <c r="T669" s="29">
        <f t="shared" si="60"/>
        <v>40502</v>
      </c>
      <c r="U669" s="29">
        <f t="shared" si="61"/>
        <v>40594</v>
      </c>
      <c r="V669" s="1" t="s">
        <v>2548</v>
      </c>
      <c r="W669" s="5" t="s">
        <v>185</v>
      </c>
      <c r="X669" s="2" t="s">
        <v>186</v>
      </c>
      <c r="Y669" s="1" t="s">
        <v>1384</v>
      </c>
      <c r="Z669" s="4">
        <v>0</v>
      </c>
      <c r="AA669" s="2" t="s">
        <v>2550</v>
      </c>
      <c r="AB669" s="2" t="s">
        <v>187</v>
      </c>
      <c r="AC669" s="2" t="s">
        <v>2547</v>
      </c>
      <c r="AD669" s="2" t="s">
        <v>1343</v>
      </c>
      <c r="AE669" s="2" t="s">
        <v>2547</v>
      </c>
      <c r="AF669" s="2"/>
      <c r="AG669" s="1" t="s">
        <v>3772</v>
      </c>
      <c r="AH669" s="2" t="s">
        <v>2547</v>
      </c>
      <c r="AI669" s="2" t="s">
        <v>2547</v>
      </c>
      <c r="AJ669" s="2"/>
      <c r="AK669" s="2"/>
      <c r="AL669" s="2"/>
      <c r="AM669" s="2"/>
    </row>
    <row r="670" spans="1:39" s="43" customFormat="1" ht="12.75" outlineLevel="1">
      <c r="A670" s="5" t="s">
        <v>899</v>
      </c>
      <c r="B670" s="27" t="s">
        <v>2444</v>
      </c>
      <c r="C670" s="2" t="s">
        <v>1447</v>
      </c>
      <c r="D670" s="2"/>
      <c r="E670" s="22"/>
      <c r="F670" s="2" t="s">
        <v>2547</v>
      </c>
      <c r="G670" s="2"/>
      <c r="H670" s="28"/>
      <c r="I670" s="2"/>
      <c r="J670" s="5" t="s">
        <v>1776</v>
      </c>
      <c r="K670" s="3">
        <v>37798</v>
      </c>
      <c r="L670" s="3">
        <v>37798</v>
      </c>
      <c r="M670" s="5">
        <v>48</v>
      </c>
      <c r="N670" s="3">
        <v>39259</v>
      </c>
      <c r="O670" s="1">
        <v>12</v>
      </c>
      <c r="P670" s="29">
        <f t="shared" si="59"/>
        <v>38894</v>
      </c>
      <c r="Q670" s="2" t="s">
        <v>2985</v>
      </c>
      <c r="R670" s="1">
        <v>12</v>
      </c>
      <c r="S670" s="2" t="s">
        <v>2547</v>
      </c>
      <c r="T670" s="29">
        <f t="shared" si="60"/>
        <v>39259</v>
      </c>
      <c r="U670" s="29">
        <f t="shared" si="61"/>
        <v>39625</v>
      </c>
      <c r="V670" s="5" t="s">
        <v>2547</v>
      </c>
      <c r="W670" s="5" t="s">
        <v>185</v>
      </c>
      <c r="X670" s="2" t="s">
        <v>186</v>
      </c>
      <c r="Y670" s="5" t="s">
        <v>3379</v>
      </c>
      <c r="Z670" s="4">
        <v>15.6</v>
      </c>
      <c r="AA670" s="2" t="s">
        <v>2633</v>
      </c>
      <c r="AB670" s="2" t="s">
        <v>3380</v>
      </c>
      <c r="AC670" s="2" t="s">
        <v>3005</v>
      </c>
      <c r="AD670" s="5" t="s">
        <v>2200</v>
      </c>
      <c r="AE670" s="2" t="s">
        <v>2547</v>
      </c>
      <c r="AF670" s="2"/>
      <c r="AG670" s="5" t="s">
        <v>3006</v>
      </c>
      <c r="AH670" s="2" t="s">
        <v>3708</v>
      </c>
      <c r="AI670" s="2" t="s">
        <v>2547</v>
      </c>
      <c r="AJ670" s="2"/>
      <c r="AK670" s="2"/>
      <c r="AL670" s="2"/>
      <c r="AM670" s="2"/>
    </row>
    <row r="671" spans="1:39" s="43" customFormat="1" ht="12.75">
      <c r="A671" s="15" t="s">
        <v>1570</v>
      </c>
      <c r="B671" s="27"/>
      <c r="C671" s="2"/>
      <c r="D671" s="2"/>
      <c r="E671" s="22"/>
      <c r="F671" s="2"/>
      <c r="G671" s="2"/>
      <c r="H671" s="28"/>
      <c r="I671" s="2"/>
      <c r="J671" s="15"/>
      <c r="K671" s="3"/>
      <c r="L671" s="3"/>
      <c r="M671" s="5"/>
      <c r="N671" s="3"/>
      <c r="O671" s="1"/>
      <c r="P671" s="29"/>
      <c r="Q671" s="2"/>
      <c r="R671" s="1"/>
      <c r="S671" s="2"/>
      <c r="T671" s="29"/>
      <c r="U671" s="29"/>
      <c r="V671" s="1"/>
      <c r="W671" s="5"/>
      <c r="X671" s="2"/>
      <c r="Y671" s="1"/>
      <c r="Z671" s="4"/>
      <c r="AA671" s="2"/>
      <c r="AB671" s="2"/>
      <c r="AC671" s="2"/>
      <c r="AD671" s="2"/>
      <c r="AE671" s="2"/>
      <c r="AF671" s="2"/>
      <c r="AG671" s="1"/>
      <c r="AH671" s="2"/>
      <c r="AI671" s="2"/>
      <c r="AJ671" s="2"/>
      <c r="AK671" s="2"/>
      <c r="AL671" s="2"/>
      <c r="AM671" s="2"/>
    </row>
    <row r="672" spans="1:39" s="43" customFormat="1" ht="12.75" outlineLevel="1">
      <c r="A672" s="14" t="s">
        <v>898</v>
      </c>
      <c r="B672" s="27" t="s">
        <v>2209</v>
      </c>
      <c r="C672" s="2" t="s">
        <v>3015</v>
      </c>
      <c r="D672" s="2">
        <f>COUNTIF(C:C,C672)</f>
        <v>1</v>
      </c>
      <c r="E672" s="30" t="s">
        <v>1893</v>
      </c>
      <c r="F672" s="5" t="s">
        <v>934</v>
      </c>
      <c r="G672" s="28" t="s">
        <v>114</v>
      </c>
      <c r="H672" s="28"/>
      <c r="I672" s="2"/>
      <c r="J672" s="2" t="s">
        <v>2546</v>
      </c>
      <c r="K672" s="3">
        <v>38383</v>
      </c>
      <c r="L672" s="3">
        <v>38365</v>
      </c>
      <c r="M672" s="5">
        <v>12</v>
      </c>
      <c r="N672" s="3">
        <v>38730</v>
      </c>
      <c r="O672" s="5" t="s">
        <v>2547</v>
      </c>
      <c r="P672" s="29" t="str">
        <f>IF(OR(N672="?",(O672="?")),"?",DATE(YEAR(N672),MONTH(N672)-(O672),DAY(N672)))</f>
        <v>?</v>
      </c>
      <c r="Q672" s="2" t="s">
        <v>2985</v>
      </c>
      <c r="R672" s="1">
        <v>12</v>
      </c>
      <c r="S672" s="2" t="s">
        <v>2547</v>
      </c>
      <c r="T672" s="29" t="str">
        <f>IF(OR(O672="?",(U672="?")),"?",DATE(YEAR(U672),MONTH(U672)-(O672),DAY(U672)))</f>
        <v>?</v>
      </c>
      <c r="U672" s="29">
        <f>IF(R672&lt;250,DATE(YEAR(N672),MONTH(N672)+(R672),DAY(N672)),IF(R672="Nvt",DATE(YEAR(N672),MONTH(N672),DAY(N672)),"?"))</f>
        <v>39095</v>
      </c>
      <c r="V672" s="1" t="s">
        <v>2548</v>
      </c>
      <c r="W672" s="5" t="s">
        <v>935</v>
      </c>
      <c r="X672" s="2" t="s">
        <v>936</v>
      </c>
      <c r="Y672" s="1" t="s">
        <v>2553</v>
      </c>
      <c r="Z672" s="4">
        <v>485</v>
      </c>
      <c r="AA672" s="2" t="s">
        <v>2550</v>
      </c>
      <c r="AB672" s="2" t="s">
        <v>1205</v>
      </c>
      <c r="AC672" s="2" t="s">
        <v>1844</v>
      </c>
      <c r="AD672" s="2" t="s">
        <v>2198</v>
      </c>
      <c r="AE672" s="2" t="s">
        <v>1845</v>
      </c>
      <c r="AF672" s="2" t="s">
        <v>2985</v>
      </c>
      <c r="AG672" s="1" t="s">
        <v>1947</v>
      </c>
      <c r="AH672" s="2" t="s">
        <v>1846</v>
      </c>
      <c r="AI672" s="2" t="s">
        <v>2547</v>
      </c>
      <c r="AJ672" s="2"/>
      <c r="AK672" s="2"/>
      <c r="AL672" s="2"/>
      <c r="AM672" s="2"/>
    </row>
    <row r="673" spans="1:39" s="43" customFormat="1" ht="12.75">
      <c r="A673" s="14" t="s">
        <v>898</v>
      </c>
      <c r="B673" s="27" t="s">
        <v>2210</v>
      </c>
      <c r="C673" s="2" t="s">
        <v>3744</v>
      </c>
      <c r="D673" s="2">
        <f>COUNTIF(C:C,C673)</f>
        <v>1</v>
      </c>
      <c r="E673" s="22"/>
      <c r="F673" s="2" t="s">
        <v>783</v>
      </c>
      <c r="G673" s="28" t="s">
        <v>116</v>
      </c>
      <c r="H673" s="28"/>
      <c r="I673" s="2"/>
      <c r="J673" s="2" t="s">
        <v>2546</v>
      </c>
      <c r="K673" s="3">
        <v>35296</v>
      </c>
      <c r="L673" s="3">
        <v>35309</v>
      </c>
      <c r="M673" s="28">
        <f>(YEAR(N673)-YEAR(L673))*12+MONTH(N673)-MONTH(L673)</f>
        <v>60</v>
      </c>
      <c r="N673" s="3">
        <v>37135</v>
      </c>
      <c r="O673" s="2" t="s">
        <v>2547</v>
      </c>
      <c r="P673" s="29" t="str">
        <f>IF(OR(N673="?",(O673="?")),"?",DATE(YEAR(N673),MONTH(N673)-(O673),DAY(N673)))</f>
        <v>?</v>
      </c>
      <c r="Q673" s="2" t="s">
        <v>2547</v>
      </c>
      <c r="R673" s="2" t="s">
        <v>2547</v>
      </c>
      <c r="S673" s="2" t="s">
        <v>2547</v>
      </c>
      <c r="T673" s="29" t="str">
        <f>IF(OR(O673="?",(U673="?")),"?",DATE(YEAR(U673),MONTH(U673)-(O673),DAY(U673)))</f>
        <v>?</v>
      </c>
      <c r="U673" s="29" t="str">
        <f>IF(R673&lt;250,DATE(YEAR(N673),MONTH(N673)+(R673),DAY(N673)),IF(R673="Nvt",DATE(YEAR(N673),MONTH(N673),DAY(N673)),"?"))</f>
        <v>?</v>
      </c>
      <c r="V673" s="5" t="s">
        <v>686</v>
      </c>
      <c r="W673" s="1" t="s">
        <v>1657</v>
      </c>
      <c r="X673" s="2" t="s">
        <v>2547</v>
      </c>
      <c r="Y673" s="1" t="s">
        <v>1778</v>
      </c>
      <c r="Z673" s="4" t="s">
        <v>2547</v>
      </c>
      <c r="AA673" s="2" t="s">
        <v>2550</v>
      </c>
      <c r="AB673" s="2" t="s">
        <v>1156</v>
      </c>
      <c r="AC673" s="2" t="s">
        <v>2547</v>
      </c>
      <c r="AD673" s="1" t="s">
        <v>1499</v>
      </c>
      <c r="AE673" s="2" t="s">
        <v>2547</v>
      </c>
      <c r="AF673" s="2"/>
      <c r="AG673" s="1" t="s">
        <v>1786</v>
      </c>
      <c r="AH673" s="2" t="s">
        <v>2547</v>
      </c>
      <c r="AI673" s="2" t="s">
        <v>2547</v>
      </c>
      <c r="AJ673" s="2"/>
      <c r="AK673" s="2"/>
      <c r="AL673" s="2"/>
      <c r="AM673" s="2"/>
    </row>
    <row r="674" spans="1:39" s="43" customFormat="1" ht="12.75">
      <c r="A674" s="2" t="s">
        <v>898</v>
      </c>
      <c r="B674" s="27" t="s">
        <v>2211</v>
      </c>
      <c r="C674" s="2" t="s">
        <v>272</v>
      </c>
      <c r="D674" s="2">
        <f>COUNTIF(C:C,C674)</f>
        <v>1</v>
      </c>
      <c r="E674" s="22"/>
      <c r="F674" s="2" t="s">
        <v>2547</v>
      </c>
      <c r="G674" s="2" t="s">
        <v>32</v>
      </c>
      <c r="H674" s="28"/>
      <c r="I674" s="2"/>
      <c r="J674" s="5" t="s">
        <v>1172</v>
      </c>
      <c r="K674" s="3">
        <v>38007</v>
      </c>
      <c r="L674" s="3">
        <v>38007</v>
      </c>
      <c r="M674" s="28" t="s">
        <v>2547</v>
      </c>
      <c r="N674" s="3" t="s">
        <v>2547</v>
      </c>
      <c r="O674" s="2" t="s">
        <v>2547</v>
      </c>
      <c r="P674" s="29" t="s">
        <v>2547</v>
      </c>
      <c r="Q674" s="2" t="s">
        <v>2547</v>
      </c>
      <c r="R674" s="2" t="s">
        <v>2547</v>
      </c>
      <c r="S674" s="2" t="s">
        <v>2547</v>
      </c>
      <c r="T674" s="29" t="str">
        <f>IF(OR(O674="?",(U674="?")),"?",DATE(YEAR(U674),MONTH(U674)-(O674),DAY(U674)))</f>
        <v>?</v>
      </c>
      <c r="U674" s="29" t="str">
        <f>IF(R674&lt;250,DATE(YEAR(N674),MONTH(N674)+(R674),DAY(N674)),IF(R674="Nvt",DATE(YEAR(N674),MONTH(N674),DAY(N674)),"?"))</f>
        <v>?</v>
      </c>
      <c r="V674" s="1" t="s">
        <v>2548</v>
      </c>
      <c r="W674" s="5" t="s">
        <v>2086</v>
      </c>
      <c r="X674" s="2" t="s">
        <v>2547</v>
      </c>
      <c r="Y674" s="5" t="s">
        <v>2547</v>
      </c>
      <c r="Z674" s="4">
        <v>10500</v>
      </c>
      <c r="AA674" s="2" t="s">
        <v>2550</v>
      </c>
      <c r="AB674" s="2" t="s">
        <v>2087</v>
      </c>
      <c r="AC674" s="2" t="s">
        <v>2547</v>
      </c>
      <c r="AD674" s="1" t="s">
        <v>1498</v>
      </c>
      <c r="AE674" s="2" t="s">
        <v>2547</v>
      </c>
      <c r="AF674" s="2"/>
      <c r="AG674" s="1" t="s">
        <v>2726</v>
      </c>
      <c r="AH674" s="2" t="s">
        <v>2547</v>
      </c>
      <c r="AI674" s="2" t="s">
        <v>2547</v>
      </c>
      <c r="AJ674" s="2"/>
      <c r="AK674" s="2"/>
      <c r="AL674" s="2"/>
      <c r="AM674" s="2"/>
    </row>
    <row r="675" spans="1:39" s="43" customFormat="1" ht="12.75">
      <c r="A675" s="2" t="s">
        <v>898</v>
      </c>
      <c r="B675" s="27" t="s">
        <v>2212</v>
      </c>
      <c r="C675" s="2" t="s">
        <v>3907</v>
      </c>
      <c r="D675" s="2">
        <f>COUNTIF(C:C,C675)</f>
        <v>1</v>
      </c>
      <c r="E675" s="22"/>
      <c r="F675" s="2" t="s">
        <v>2547</v>
      </c>
      <c r="G675" s="28" t="s">
        <v>113</v>
      </c>
      <c r="H675" s="28"/>
      <c r="I675" s="2"/>
      <c r="J675" s="5" t="s">
        <v>2552</v>
      </c>
      <c r="K675" s="3">
        <v>38513</v>
      </c>
      <c r="L675" s="2" t="s">
        <v>2547</v>
      </c>
      <c r="M675" s="28" t="s">
        <v>2547</v>
      </c>
      <c r="N675" s="2" t="s">
        <v>2547</v>
      </c>
      <c r="O675" s="2" t="s">
        <v>2547</v>
      </c>
      <c r="P675" s="29" t="str">
        <f>IF(OR(N675="?",(O675="?")),"?",DATE(YEAR(N675),MONTH(N675)-(O675),DAY(N675)))</f>
        <v>?</v>
      </c>
      <c r="Q675" s="2" t="s">
        <v>2547</v>
      </c>
      <c r="R675" s="2" t="s">
        <v>2547</v>
      </c>
      <c r="S675" s="2" t="s">
        <v>2547</v>
      </c>
      <c r="T675" s="29" t="str">
        <f>IF(OR(O675="?",(U675="?")),"?",DATE(YEAR(U675),MONTH(U675)-(O675),DAY(U675)))</f>
        <v>?</v>
      </c>
      <c r="U675" s="29" t="str">
        <f>IF(R675&lt;250,DATE(YEAR(N675),MONTH(N675)+(R675),DAY(N675)),IF(R675="Nvt",DATE(YEAR(N675),MONTH(N675),DAY(N675)),"?"))</f>
        <v>?</v>
      </c>
      <c r="V675" s="1" t="s">
        <v>2548</v>
      </c>
      <c r="W675" s="1" t="s">
        <v>1371</v>
      </c>
      <c r="X675" s="2" t="s">
        <v>1301</v>
      </c>
      <c r="Y675" s="1" t="s">
        <v>2553</v>
      </c>
      <c r="Z675" s="4">
        <v>0</v>
      </c>
      <c r="AA675" s="2" t="s">
        <v>2550</v>
      </c>
      <c r="AB675" s="2" t="s">
        <v>2547</v>
      </c>
      <c r="AC675" s="2" t="s">
        <v>2547</v>
      </c>
      <c r="AD675" s="1" t="s">
        <v>1498</v>
      </c>
      <c r="AE675" s="2" t="s">
        <v>2547</v>
      </c>
      <c r="AF675" s="2"/>
      <c r="AG675" s="1" t="s">
        <v>1372</v>
      </c>
      <c r="AH675" s="2" t="s">
        <v>2547</v>
      </c>
      <c r="AI675" s="2" t="s">
        <v>2547</v>
      </c>
      <c r="AJ675" s="2"/>
      <c r="AK675" s="2"/>
      <c r="AL675" s="2"/>
      <c r="AM675" s="2"/>
    </row>
    <row r="676" spans="1:39" s="43" customFormat="1" ht="12.75">
      <c r="A676" s="15" t="s">
        <v>1571</v>
      </c>
      <c r="B676" s="27"/>
      <c r="C676" s="2"/>
      <c r="D676" s="2"/>
      <c r="E676" s="22"/>
      <c r="F676" s="2"/>
      <c r="G676" s="2"/>
      <c r="H676" s="28"/>
      <c r="I676" s="2"/>
      <c r="J676" s="15"/>
      <c r="K676" s="3"/>
      <c r="L676" s="2"/>
      <c r="M676" s="28"/>
      <c r="N676" s="2"/>
      <c r="O676" s="2"/>
      <c r="P676" s="29"/>
      <c r="Q676" s="2"/>
      <c r="R676" s="2"/>
      <c r="S676" s="2"/>
      <c r="T676" s="29"/>
      <c r="U676" s="29"/>
      <c r="V676" s="1"/>
      <c r="W676" s="1"/>
      <c r="X676" s="2"/>
      <c r="Y676" s="1"/>
      <c r="Z676" s="4"/>
      <c r="AA676" s="2"/>
      <c r="AB676" s="2"/>
      <c r="AC676" s="2"/>
      <c r="AD676" s="1"/>
      <c r="AE676" s="2"/>
      <c r="AF676" s="2"/>
      <c r="AG676" s="1"/>
      <c r="AH676" s="2"/>
      <c r="AI676" s="2"/>
      <c r="AJ676" s="2"/>
      <c r="AK676" s="2"/>
      <c r="AL676" s="2"/>
      <c r="AM676" s="2"/>
    </row>
    <row r="677" spans="1:39" s="43" customFormat="1" ht="12.75" outlineLevel="1">
      <c r="A677" s="14"/>
      <c r="B677" s="27" t="s">
        <v>2547</v>
      </c>
      <c r="C677" s="14" t="s">
        <v>1638</v>
      </c>
      <c r="D677" s="14"/>
      <c r="E677" s="21">
        <v>712183</v>
      </c>
      <c r="F677" s="14" t="s">
        <v>342</v>
      </c>
      <c r="G677" s="2" t="s">
        <v>31</v>
      </c>
      <c r="H677" s="14"/>
      <c r="I677" s="2"/>
      <c r="J677" s="14" t="s">
        <v>1797</v>
      </c>
      <c r="K677" s="31">
        <v>39434</v>
      </c>
      <c r="L677" s="31" t="s">
        <v>2547</v>
      </c>
      <c r="M677" s="31" t="s">
        <v>2547</v>
      </c>
      <c r="N677" s="31" t="s">
        <v>2547</v>
      </c>
      <c r="O677" s="31" t="s">
        <v>2547</v>
      </c>
      <c r="P677" s="31" t="s">
        <v>2547</v>
      </c>
      <c r="Q677" s="31" t="s">
        <v>2547</v>
      </c>
      <c r="R677" s="31" t="s">
        <v>2547</v>
      </c>
      <c r="S677" s="31" t="s">
        <v>2547</v>
      </c>
      <c r="T677" s="31" t="s">
        <v>2547</v>
      </c>
      <c r="U677" s="31" t="s">
        <v>2547</v>
      </c>
      <c r="V677" s="14" t="s">
        <v>2548</v>
      </c>
      <c r="W677" s="2" t="s">
        <v>343</v>
      </c>
      <c r="X677" s="14" t="s">
        <v>344</v>
      </c>
      <c r="Y677" s="14" t="s">
        <v>387</v>
      </c>
      <c r="Z677" s="18" t="s">
        <v>3708</v>
      </c>
      <c r="AA677" s="18" t="s">
        <v>2547</v>
      </c>
      <c r="AB677" s="18" t="s">
        <v>3708</v>
      </c>
      <c r="AC677" s="18" t="s">
        <v>3708</v>
      </c>
      <c r="AD677" s="18" t="s">
        <v>3708</v>
      </c>
      <c r="AE677" s="18" t="s">
        <v>2547</v>
      </c>
      <c r="AF677" s="14" t="s">
        <v>785</v>
      </c>
      <c r="AG677" s="14" t="s">
        <v>347</v>
      </c>
      <c r="AH677" s="14" t="s">
        <v>3708</v>
      </c>
      <c r="AI677" s="14" t="s">
        <v>2547</v>
      </c>
      <c r="AJ677" s="14"/>
      <c r="AK677" s="14"/>
      <c r="AL677" s="14"/>
      <c r="AM677" s="14"/>
    </row>
    <row r="678" spans="1:39" s="43" customFormat="1" ht="12.75" outlineLevel="1">
      <c r="A678" s="14"/>
      <c r="B678" s="27" t="s">
        <v>2547</v>
      </c>
      <c r="C678" s="14" t="s">
        <v>1638</v>
      </c>
      <c r="D678" s="14"/>
      <c r="E678" s="21">
        <v>712183</v>
      </c>
      <c r="F678" s="14" t="s">
        <v>342</v>
      </c>
      <c r="G678" s="2" t="s">
        <v>31</v>
      </c>
      <c r="H678" s="14"/>
      <c r="I678" s="2"/>
      <c r="J678" s="14" t="s">
        <v>1797</v>
      </c>
      <c r="K678" s="31">
        <v>39434</v>
      </c>
      <c r="L678" s="31" t="s">
        <v>2547</v>
      </c>
      <c r="M678" s="31" t="s">
        <v>2547</v>
      </c>
      <c r="N678" s="31" t="s">
        <v>2547</v>
      </c>
      <c r="O678" s="31" t="s">
        <v>2547</v>
      </c>
      <c r="P678" s="31" t="s">
        <v>2547</v>
      </c>
      <c r="Q678" s="31" t="s">
        <v>2547</v>
      </c>
      <c r="R678" s="31" t="s">
        <v>2547</v>
      </c>
      <c r="S678" s="31" t="s">
        <v>2547</v>
      </c>
      <c r="T678" s="31" t="s">
        <v>2547</v>
      </c>
      <c r="U678" s="31" t="s">
        <v>2547</v>
      </c>
      <c r="V678" s="14" t="s">
        <v>2548</v>
      </c>
      <c r="W678" s="2" t="s">
        <v>343</v>
      </c>
      <c r="X678" s="14" t="s">
        <v>346</v>
      </c>
      <c r="Y678" s="14" t="s">
        <v>344</v>
      </c>
      <c r="Z678" s="18" t="s">
        <v>3708</v>
      </c>
      <c r="AA678" s="18" t="s">
        <v>2547</v>
      </c>
      <c r="AB678" s="18" t="s">
        <v>3708</v>
      </c>
      <c r="AC678" s="18" t="s">
        <v>3708</v>
      </c>
      <c r="AD678" s="18" t="s">
        <v>3708</v>
      </c>
      <c r="AE678" s="18" t="s">
        <v>2547</v>
      </c>
      <c r="AF678" s="14" t="s">
        <v>785</v>
      </c>
      <c r="AG678" s="14" t="s">
        <v>347</v>
      </c>
      <c r="AH678" s="14" t="s">
        <v>3708</v>
      </c>
      <c r="AI678" s="14" t="s">
        <v>2547</v>
      </c>
      <c r="AJ678" s="14"/>
      <c r="AK678" s="14"/>
      <c r="AL678" s="14"/>
      <c r="AM678" s="14"/>
    </row>
    <row r="679" spans="1:39" s="43" customFormat="1" ht="12.75" outlineLevel="1">
      <c r="A679" s="14"/>
      <c r="B679" s="27" t="s">
        <v>2547</v>
      </c>
      <c r="C679" s="14" t="s">
        <v>1638</v>
      </c>
      <c r="D679" s="14"/>
      <c r="E679" s="21">
        <v>712183</v>
      </c>
      <c r="F679" s="14" t="s">
        <v>342</v>
      </c>
      <c r="G679" s="2" t="s">
        <v>31</v>
      </c>
      <c r="H679" s="14"/>
      <c r="I679" s="2"/>
      <c r="J679" s="14" t="s">
        <v>1797</v>
      </c>
      <c r="K679" s="31">
        <v>39434</v>
      </c>
      <c r="L679" s="31" t="s">
        <v>2547</v>
      </c>
      <c r="M679" s="31" t="s">
        <v>2547</v>
      </c>
      <c r="N679" s="31" t="s">
        <v>2547</v>
      </c>
      <c r="O679" s="31" t="s">
        <v>2547</v>
      </c>
      <c r="P679" s="31" t="s">
        <v>2547</v>
      </c>
      <c r="Q679" s="31" t="s">
        <v>2547</v>
      </c>
      <c r="R679" s="31" t="s">
        <v>2547</v>
      </c>
      <c r="S679" s="31" t="s">
        <v>2547</v>
      </c>
      <c r="T679" s="31" t="s">
        <v>2547</v>
      </c>
      <c r="U679" s="31" t="s">
        <v>2547</v>
      </c>
      <c r="V679" s="14" t="s">
        <v>2548</v>
      </c>
      <c r="W679" s="2" t="s">
        <v>343</v>
      </c>
      <c r="X679" s="14" t="s">
        <v>345</v>
      </c>
      <c r="Y679" s="14" t="s">
        <v>344</v>
      </c>
      <c r="Z679" s="18" t="s">
        <v>3708</v>
      </c>
      <c r="AA679" s="18" t="s">
        <v>2547</v>
      </c>
      <c r="AB679" s="18" t="s">
        <v>3708</v>
      </c>
      <c r="AC679" s="18" t="s">
        <v>3708</v>
      </c>
      <c r="AD679" s="18" t="s">
        <v>3708</v>
      </c>
      <c r="AE679" s="18" t="s">
        <v>2547</v>
      </c>
      <c r="AF679" s="14" t="s">
        <v>785</v>
      </c>
      <c r="AG679" s="14" t="s">
        <v>347</v>
      </c>
      <c r="AH679" s="14" t="s">
        <v>3708</v>
      </c>
      <c r="AI679" s="14" t="s">
        <v>2547</v>
      </c>
      <c r="AJ679" s="14"/>
      <c r="AK679" s="14"/>
      <c r="AL679" s="14"/>
      <c r="AM679" s="14"/>
    </row>
    <row r="680" spans="1:39" s="43" customFormat="1" ht="12.75">
      <c r="A680" s="5"/>
      <c r="B680" s="27" t="s">
        <v>2213</v>
      </c>
      <c r="C680" s="2" t="s">
        <v>929</v>
      </c>
      <c r="D680" s="2"/>
      <c r="E680" s="22"/>
      <c r="F680" s="2" t="s">
        <v>2547</v>
      </c>
      <c r="G680" s="2" t="s">
        <v>30</v>
      </c>
      <c r="H680" s="28"/>
      <c r="I680" s="2"/>
      <c r="J680" s="5" t="s">
        <v>2552</v>
      </c>
      <c r="K680" s="3">
        <v>36621</v>
      </c>
      <c r="L680" s="3">
        <v>36621</v>
      </c>
      <c r="M680" s="28" t="s">
        <v>2547</v>
      </c>
      <c r="N680" s="2" t="s">
        <v>2547</v>
      </c>
      <c r="O680" s="2">
        <v>3</v>
      </c>
      <c r="P680" s="29" t="str">
        <f>IF(OR(N680="?",(O680="?")),"?",DATE(YEAR(N680),MONTH(N680)-(O680),DAY(N680)))</f>
        <v>?</v>
      </c>
      <c r="Q680" s="2"/>
      <c r="R680" s="2" t="s">
        <v>2547</v>
      </c>
      <c r="S680" s="2" t="s">
        <v>2547</v>
      </c>
      <c r="T680" s="29" t="str">
        <f>IF(OR(O680="?",(U680="?")),"?",DATE(YEAR(U680),MONTH(U680)-(O680),DAY(U680)))</f>
        <v>?</v>
      </c>
      <c r="U680" s="29" t="str">
        <f>IF(R680&lt;250,DATE(YEAR(N680),MONTH(N680)+(R680),DAY(N680)),IF(R680="Nvt",DATE(YEAR(N680),MONTH(N680),DAY(N680)),"?"))</f>
        <v>?</v>
      </c>
      <c r="V680" s="1" t="s">
        <v>2548</v>
      </c>
      <c r="W680" s="5" t="s">
        <v>927</v>
      </c>
      <c r="X680" s="2" t="s">
        <v>928</v>
      </c>
      <c r="Y680" s="1" t="s">
        <v>1792</v>
      </c>
      <c r="Z680" s="4">
        <v>2500</v>
      </c>
      <c r="AA680" s="2" t="s">
        <v>2550</v>
      </c>
      <c r="AB680" s="2" t="s">
        <v>1253</v>
      </c>
      <c r="AC680" s="2" t="s">
        <v>2547</v>
      </c>
      <c r="AD680" s="1" t="s">
        <v>394</v>
      </c>
      <c r="AE680" s="2" t="s">
        <v>2547</v>
      </c>
      <c r="AF680" s="2"/>
      <c r="AG680" s="1" t="s">
        <v>395</v>
      </c>
      <c r="AH680" s="2" t="s">
        <v>3708</v>
      </c>
      <c r="AI680" s="2" t="s">
        <v>2547</v>
      </c>
      <c r="AJ680" s="2"/>
      <c r="AK680" s="2"/>
      <c r="AL680" s="2"/>
      <c r="AM680" s="2"/>
    </row>
    <row r="681" spans="1:39" s="43" customFormat="1" ht="12.75">
      <c r="A681" s="5" t="s">
        <v>898</v>
      </c>
      <c r="B681" s="27" t="s">
        <v>2214</v>
      </c>
      <c r="C681" s="2" t="s">
        <v>247</v>
      </c>
      <c r="D681" s="2">
        <f>COUNTIF(C:C,C681)</f>
        <v>1</v>
      </c>
      <c r="E681" s="30"/>
      <c r="F681" s="5" t="s">
        <v>2547</v>
      </c>
      <c r="G681" s="2" t="s">
        <v>122</v>
      </c>
      <c r="H681" s="28"/>
      <c r="I681" s="2"/>
      <c r="J681" s="5" t="s">
        <v>143</v>
      </c>
      <c r="K681" s="2" t="s">
        <v>2547</v>
      </c>
      <c r="L681" s="3">
        <v>37591</v>
      </c>
      <c r="M681" s="5">
        <v>24</v>
      </c>
      <c r="N681" s="3">
        <v>38322</v>
      </c>
      <c r="O681" s="2" t="s">
        <v>2547</v>
      </c>
      <c r="P681" s="29" t="str">
        <f>IF(OR(N681="?",(O681="?")),"?",DATE(YEAR(N681),MONTH(N681)-(O681),DAY(N681)))</f>
        <v>?</v>
      </c>
      <c r="Q681" s="2" t="s">
        <v>785</v>
      </c>
      <c r="R681" s="2">
        <v>0</v>
      </c>
      <c r="S681" s="2" t="s">
        <v>2547</v>
      </c>
      <c r="T681" s="29" t="str">
        <f>IF(OR(O681="?",(U681="?")),"?",DATE(YEAR(U681),MONTH(U681)-(O681),DAY(U681)))</f>
        <v>?</v>
      </c>
      <c r="U681" s="29">
        <f>IF(R681&lt;250,DATE(YEAR(N681),MONTH(N681)+(R681),DAY(N681)),IF(R681="Nvt",DATE(YEAR(N681),MONTH(N681),DAY(N681)),"?"))</f>
        <v>38322</v>
      </c>
      <c r="V681" s="1" t="s">
        <v>2548</v>
      </c>
      <c r="W681" s="1" t="s">
        <v>3003</v>
      </c>
      <c r="X681" s="2" t="s">
        <v>3002</v>
      </c>
      <c r="Y681" s="1" t="s">
        <v>145</v>
      </c>
      <c r="Z681" s="4" t="s">
        <v>2547</v>
      </c>
      <c r="AA681" s="2" t="s">
        <v>2550</v>
      </c>
      <c r="AB681" s="2" t="s">
        <v>2547</v>
      </c>
      <c r="AC681" s="2" t="s">
        <v>3001</v>
      </c>
      <c r="AD681" s="1" t="s">
        <v>1498</v>
      </c>
      <c r="AE681" s="2" t="s">
        <v>3000</v>
      </c>
      <c r="AF681" s="2"/>
      <c r="AG681" s="1" t="s">
        <v>834</v>
      </c>
      <c r="AH681" s="2" t="s">
        <v>3708</v>
      </c>
      <c r="AI681" s="2" t="s">
        <v>2547</v>
      </c>
      <c r="AJ681" s="2"/>
      <c r="AK681" s="2"/>
      <c r="AL681" s="2"/>
      <c r="AM681" s="2"/>
    </row>
    <row r="682" spans="1:39" s="43" customFormat="1" ht="12.75">
      <c r="A682" s="5"/>
      <c r="B682" s="27" t="s">
        <v>2215</v>
      </c>
      <c r="C682" s="2" t="s">
        <v>1349</v>
      </c>
      <c r="D682" s="2"/>
      <c r="E682" s="30"/>
      <c r="F682" s="5" t="s">
        <v>2547</v>
      </c>
      <c r="G682" s="33" t="s">
        <v>25</v>
      </c>
      <c r="H682" s="5"/>
      <c r="I682" s="2"/>
      <c r="J682" s="5" t="s">
        <v>2552</v>
      </c>
      <c r="K682" s="3">
        <v>37433</v>
      </c>
      <c r="L682" s="3"/>
      <c r="M682" s="28" t="s">
        <v>2547</v>
      </c>
      <c r="N682" s="3" t="s">
        <v>2547</v>
      </c>
      <c r="O682" s="3" t="s">
        <v>2547</v>
      </c>
      <c r="P682" s="29" t="str">
        <f>IF(OR(N682="?",(O682="?")),"?",DATE(YEAR(N682),MONTH(N682)-(O682),DAY(N682)))</f>
        <v>?</v>
      </c>
      <c r="Q682" s="3" t="s">
        <v>2547</v>
      </c>
      <c r="R682" s="3" t="s">
        <v>2547</v>
      </c>
      <c r="S682" s="3" t="s">
        <v>2547</v>
      </c>
      <c r="T682" s="29" t="str">
        <f>IF(OR(O682="?",(U682="?")),"?",DATE(YEAR(U682),MONTH(U682)-(O682),DAY(U682)))</f>
        <v>?</v>
      </c>
      <c r="U682" s="29" t="str">
        <f>IF(R682&lt;250,DATE(YEAR(N682),MONTH(N682)+(R682),DAY(N682)),IF(R682="Nvt",DATE(YEAR(N682),MONTH(N682),DAY(N682)),"?"))</f>
        <v>?</v>
      </c>
      <c r="V682" s="3" t="s">
        <v>2547</v>
      </c>
      <c r="W682" s="5" t="s">
        <v>669</v>
      </c>
      <c r="X682" s="2" t="s">
        <v>2635</v>
      </c>
      <c r="Y682" s="2" t="s">
        <v>2636</v>
      </c>
      <c r="Z682" s="4">
        <v>908</v>
      </c>
      <c r="AA682" s="2" t="s">
        <v>2550</v>
      </c>
      <c r="AB682" s="2" t="s">
        <v>3384</v>
      </c>
      <c r="AC682" s="2" t="s">
        <v>2547</v>
      </c>
      <c r="AD682" s="5" t="s">
        <v>2201</v>
      </c>
      <c r="AE682" s="2" t="s">
        <v>2547</v>
      </c>
      <c r="AF682" s="2"/>
      <c r="AG682" s="5" t="s">
        <v>2983</v>
      </c>
      <c r="AH682" s="2" t="s">
        <v>3708</v>
      </c>
      <c r="AI682" s="2" t="s">
        <v>2547</v>
      </c>
      <c r="AJ682" s="2"/>
      <c r="AK682" s="2"/>
      <c r="AL682" s="2"/>
      <c r="AM682" s="2"/>
    </row>
    <row r="683" spans="1:39" s="43" customFormat="1" ht="12.75">
      <c r="A683" s="5" t="s">
        <v>898</v>
      </c>
      <c r="B683" s="27" t="s">
        <v>2216</v>
      </c>
      <c r="C683" s="2" t="s">
        <v>1758</v>
      </c>
      <c r="D683" s="2">
        <f>COUNTIF(C:C,C683)</f>
        <v>1</v>
      </c>
      <c r="E683" s="30" t="s">
        <v>1894</v>
      </c>
      <c r="F683" s="5" t="s">
        <v>864</v>
      </c>
      <c r="G683" s="2" t="s">
        <v>26</v>
      </c>
      <c r="H683" s="28"/>
      <c r="I683" s="2"/>
      <c r="J683" s="5" t="s">
        <v>2552</v>
      </c>
      <c r="K683" s="3">
        <v>37210</v>
      </c>
      <c r="L683" s="3">
        <v>37210</v>
      </c>
      <c r="M683" s="28" t="s">
        <v>2547</v>
      </c>
      <c r="N683" s="2" t="s">
        <v>2547</v>
      </c>
      <c r="O683" s="2" t="s">
        <v>2547</v>
      </c>
      <c r="P683" s="29" t="str">
        <f>IF(OR(N683="?",(O683="?")),"?",DATE(YEAR(N683),MONTH(N683)-(O683),DAY(N683)))</f>
        <v>?</v>
      </c>
      <c r="Q683" s="2" t="s">
        <v>2547</v>
      </c>
      <c r="R683" s="2" t="s">
        <v>2547</v>
      </c>
      <c r="S683" s="2" t="s">
        <v>2547</v>
      </c>
      <c r="T683" s="29" t="str">
        <f>IF(OR(O683="?",(U683="?")),"?",DATE(YEAR(U683),MONTH(U683)-(O683),DAY(U683)))</f>
        <v>?</v>
      </c>
      <c r="U683" s="29" t="str">
        <f>IF(R683&lt;250,DATE(YEAR(N683),MONTH(N683)+(R683),DAY(N683)),IF(R683="Nvt",DATE(YEAR(N683),MONTH(N683),DAY(N683)),"?"))</f>
        <v>?</v>
      </c>
      <c r="V683" s="1" t="s">
        <v>2548</v>
      </c>
      <c r="W683" s="1" t="s">
        <v>620</v>
      </c>
      <c r="X683" s="2" t="s">
        <v>621</v>
      </c>
      <c r="Y683" s="1" t="s">
        <v>145</v>
      </c>
      <c r="Z683" s="4" t="s">
        <v>2547</v>
      </c>
      <c r="AA683" s="2" t="s">
        <v>2550</v>
      </c>
      <c r="AB683" s="2" t="s">
        <v>2547</v>
      </c>
      <c r="AC683" s="2" t="s">
        <v>2547</v>
      </c>
      <c r="AD683" s="5" t="s">
        <v>1498</v>
      </c>
      <c r="AE683" s="2" t="s">
        <v>2547</v>
      </c>
      <c r="AF683" s="2"/>
      <c r="AG683" s="1" t="s">
        <v>306</v>
      </c>
      <c r="AH683" s="2" t="s">
        <v>3708</v>
      </c>
      <c r="AI683" s="2" t="s">
        <v>2547</v>
      </c>
      <c r="AJ683" s="2"/>
      <c r="AK683" s="2"/>
      <c r="AL683" s="2"/>
      <c r="AM683" s="2"/>
    </row>
    <row r="684" spans="1:39" s="43" customFormat="1" ht="12.75">
      <c r="A684" s="14" t="s">
        <v>898</v>
      </c>
      <c r="B684" s="27" t="s">
        <v>2217</v>
      </c>
      <c r="C684" s="2" t="s">
        <v>3012</v>
      </c>
      <c r="D684" s="2">
        <f>COUNTIF(C:C,C684)</f>
        <v>1</v>
      </c>
      <c r="E684" s="22" t="s">
        <v>1895</v>
      </c>
      <c r="F684" s="2" t="s">
        <v>1197</v>
      </c>
      <c r="G684" s="2" t="s">
        <v>114</v>
      </c>
      <c r="H684" s="28"/>
      <c r="I684" s="2"/>
      <c r="J684" s="2" t="s">
        <v>2546</v>
      </c>
      <c r="K684" s="3">
        <v>39485</v>
      </c>
      <c r="L684" s="3">
        <v>39485</v>
      </c>
      <c r="M684" s="28">
        <v>12</v>
      </c>
      <c r="N684" s="3">
        <v>39485</v>
      </c>
      <c r="O684" s="2">
        <v>3</v>
      </c>
      <c r="P684" s="29">
        <f>IF(OR(N684="?",(O684="?")),"?",DATE(YEAR(N684),MONTH(N684)-(O684),DAY(N684)))</f>
        <v>39393</v>
      </c>
      <c r="Q684" s="2" t="s">
        <v>2985</v>
      </c>
      <c r="R684" s="2">
        <v>12</v>
      </c>
      <c r="S684" s="2" t="s">
        <v>2547</v>
      </c>
      <c r="T684" s="29">
        <f>IF(OR(O684="?",(U684="?")),"?",DATE(YEAR(U684),MONTH(U684)-(O684),DAY(U684)))</f>
        <v>39759</v>
      </c>
      <c r="U684" s="29">
        <f>IF(R684&lt;250,DATE(YEAR(N684),MONTH(N684)+(R684),DAY(N684)),IF(R684="Nvt",DATE(YEAR(N684),MONTH(N684),DAY(N684)),"?"))</f>
        <v>39851</v>
      </c>
      <c r="V684" s="1" t="s">
        <v>2548</v>
      </c>
      <c r="W684" s="2" t="s">
        <v>51</v>
      </c>
      <c r="X684" s="2" t="s">
        <v>2547</v>
      </c>
      <c r="Y684" s="2" t="s">
        <v>3081</v>
      </c>
      <c r="Z684" s="4">
        <v>140</v>
      </c>
      <c r="AA684" s="2" t="s">
        <v>2550</v>
      </c>
      <c r="AB684" s="2" t="s">
        <v>2658</v>
      </c>
      <c r="AC684" s="2" t="s">
        <v>2547</v>
      </c>
      <c r="AD684" s="2" t="s">
        <v>2547</v>
      </c>
      <c r="AE684" s="2" t="s">
        <v>1193</v>
      </c>
      <c r="AF684" s="2" t="s">
        <v>2985</v>
      </c>
      <c r="AG684" s="2" t="s">
        <v>1194</v>
      </c>
      <c r="AH684" s="2" t="s">
        <v>1195</v>
      </c>
      <c r="AI684" s="2" t="s">
        <v>2547</v>
      </c>
      <c r="AJ684" s="2"/>
      <c r="AK684" s="2"/>
      <c r="AL684" s="14"/>
      <c r="AM684" s="14"/>
    </row>
    <row r="685" spans="1:39" s="43" customFormat="1" ht="12.75">
      <c r="A685" s="13" t="s">
        <v>878</v>
      </c>
      <c r="B685" s="27"/>
      <c r="C685" s="2"/>
      <c r="D685" s="2"/>
      <c r="E685" s="22"/>
      <c r="F685" s="2"/>
      <c r="G685" s="2"/>
      <c r="H685" s="28"/>
      <c r="I685" s="2"/>
      <c r="J685" s="13"/>
      <c r="K685" s="3"/>
      <c r="L685" s="3"/>
      <c r="M685" s="28"/>
      <c r="N685" s="3"/>
      <c r="O685" s="2"/>
      <c r="P685" s="29"/>
      <c r="Q685" s="2"/>
      <c r="R685" s="2"/>
      <c r="S685" s="2"/>
      <c r="T685" s="29"/>
      <c r="U685" s="29"/>
      <c r="V685" s="1"/>
      <c r="W685" s="2"/>
      <c r="X685" s="2"/>
      <c r="Y685" s="2"/>
      <c r="Z685" s="4"/>
      <c r="AA685" s="2"/>
      <c r="AB685" s="2"/>
      <c r="AC685" s="2"/>
      <c r="AD685" s="2"/>
      <c r="AE685" s="2"/>
      <c r="AF685" s="2"/>
      <c r="AG685" s="2"/>
      <c r="AH685" s="2"/>
      <c r="AI685" s="2"/>
      <c r="AJ685" s="2"/>
      <c r="AK685" s="2"/>
      <c r="AL685" s="14"/>
      <c r="AM685" s="14"/>
    </row>
    <row r="686" spans="1:39" ht="12.75" outlineLevel="1">
      <c r="A686" s="5" t="s">
        <v>898</v>
      </c>
      <c r="B686" s="27" t="s">
        <v>2218</v>
      </c>
      <c r="C686" s="14" t="s">
        <v>2878</v>
      </c>
      <c r="D686" s="2">
        <f>COUNTIF(C:C,C686)</f>
        <v>1</v>
      </c>
      <c r="E686" s="21" t="s">
        <v>2875</v>
      </c>
      <c r="F686" s="14" t="s">
        <v>2875</v>
      </c>
      <c r="G686" s="14" t="s">
        <v>111</v>
      </c>
      <c r="H686" s="17"/>
      <c r="I686" s="14"/>
      <c r="J686" s="5" t="s">
        <v>1084</v>
      </c>
      <c r="K686" s="31">
        <v>39848</v>
      </c>
      <c r="L686" s="31">
        <v>39848</v>
      </c>
      <c r="M686" s="17" t="s">
        <v>1022</v>
      </c>
      <c r="N686" s="14" t="s">
        <v>1022</v>
      </c>
      <c r="O686" s="14">
        <v>6</v>
      </c>
      <c r="P686" s="14" t="s">
        <v>2547</v>
      </c>
      <c r="Q686" s="14" t="s">
        <v>785</v>
      </c>
      <c r="R686" s="14" t="s">
        <v>3708</v>
      </c>
      <c r="S686" s="14" t="s">
        <v>2547</v>
      </c>
      <c r="T686" s="14" t="s">
        <v>2547</v>
      </c>
      <c r="U686" s="14" t="s">
        <v>1022</v>
      </c>
      <c r="V686" s="5" t="s">
        <v>2548</v>
      </c>
      <c r="W686" s="16" t="s">
        <v>2876</v>
      </c>
      <c r="X686" s="14" t="s">
        <v>2877</v>
      </c>
      <c r="Y686" s="14" t="s">
        <v>1384</v>
      </c>
      <c r="Z686" s="18" t="s">
        <v>2547</v>
      </c>
      <c r="AA686" s="18" t="s">
        <v>2547</v>
      </c>
      <c r="AB686" s="14" t="s">
        <v>2547</v>
      </c>
      <c r="AC686" s="14" t="s">
        <v>2879</v>
      </c>
      <c r="AD686" s="1" t="s">
        <v>1498</v>
      </c>
      <c r="AE686" s="14" t="s">
        <v>2880</v>
      </c>
      <c r="AF686" s="14" t="s">
        <v>2985</v>
      </c>
      <c r="AG686" s="14" t="s">
        <v>2881</v>
      </c>
      <c r="AH686" s="14" t="s">
        <v>3708</v>
      </c>
      <c r="AI686" s="14" t="s">
        <v>2547</v>
      </c>
      <c r="AJ686" s="14"/>
      <c r="AK686" s="14"/>
      <c r="AL686" s="14"/>
      <c r="AM686" s="14"/>
    </row>
    <row r="687" spans="1:39" ht="12.75" outlineLevel="1">
      <c r="A687" s="5" t="s">
        <v>899</v>
      </c>
      <c r="B687" s="27" t="s">
        <v>2219</v>
      </c>
      <c r="C687" s="14" t="s">
        <v>3494</v>
      </c>
      <c r="D687" s="14"/>
      <c r="E687" s="21" t="s">
        <v>2899</v>
      </c>
      <c r="F687" s="14" t="s">
        <v>2899</v>
      </c>
      <c r="G687" s="14" t="s">
        <v>111</v>
      </c>
      <c r="H687" s="17"/>
      <c r="I687" s="14"/>
      <c r="J687" s="5" t="s">
        <v>1776</v>
      </c>
      <c r="K687" s="31">
        <v>39804</v>
      </c>
      <c r="L687" s="31">
        <v>39814</v>
      </c>
      <c r="M687" s="17" t="s">
        <v>1022</v>
      </c>
      <c r="N687" s="14" t="s">
        <v>1022</v>
      </c>
      <c r="O687" s="14">
        <v>6</v>
      </c>
      <c r="P687" s="14" t="s">
        <v>2547</v>
      </c>
      <c r="Q687" s="14" t="s">
        <v>785</v>
      </c>
      <c r="R687" s="14" t="s">
        <v>3708</v>
      </c>
      <c r="S687" s="14" t="s">
        <v>2547</v>
      </c>
      <c r="T687" s="14" t="s">
        <v>2547</v>
      </c>
      <c r="U687" s="14" t="s">
        <v>1022</v>
      </c>
      <c r="V687" s="5" t="s">
        <v>2548</v>
      </c>
      <c r="W687" s="16" t="s">
        <v>2876</v>
      </c>
      <c r="X687" s="14" t="s">
        <v>2877</v>
      </c>
      <c r="Y687" s="14" t="s">
        <v>1384</v>
      </c>
      <c r="Z687" s="18" t="s">
        <v>2547</v>
      </c>
      <c r="AA687" s="18" t="s">
        <v>2547</v>
      </c>
      <c r="AB687" s="14" t="s">
        <v>2547</v>
      </c>
      <c r="AC687" s="14" t="s">
        <v>2879</v>
      </c>
      <c r="AD687" s="14"/>
      <c r="AE687" s="14" t="s">
        <v>2880</v>
      </c>
      <c r="AF687" s="14" t="s">
        <v>2985</v>
      </c>
      <c r="AG687" s="14" t="s">
        <v>2900</v>
      </c>
      <c r="AH687" s="14" t="s">
        <v>3708</v>
      </c>
      <c r="AI687" s="14" t="s">
        <v>2547</v>
      </c>
      <c r="AJ687" s="14"/>
      <c r="AK687" s="14"/>
      <c r="AL687" s="14"/>
      <c r="AM687" s="14"/>
    </row>
    <row r="688" spans="1:39" ht="12.75" outlineLevel="1">
      <c r="A688" s="5" t="s">
        <v>898</v>
      </c>
      <c r="B688" s="27" t="s">
        <v>2220</v>
      </c>
      <c r="C688" s="14" t="s">
        <v>2975</v>
      </c>
      <c r="D688" s="2">
        <f>COUNTIF(C:C,C688)</f>
        <v>1</v>
      </c>
      <c r="E688" s="21" t="s">
        <v>2899</v>
      </c>
      <c r="F688" s="14" t="s">
        <v>2899</v>
      </c>
      <c r="G688" s="14" t="s">
        <v>111</v>
      </c>
      <c r="H688" s="17"/>
      <c r="I688" s="14"/>
      <c r="J688" s="5" t="s">
        <v>1084</v>
      </c>
      <c r="K688" s="31">
        <v>40232</v>
      </c>
      <c r="L688" s="31">
        <v>40232</v>
      </c>
      <c r="M688" s="17" t="s">
        <v>1022</v>
      </c>
      <c r="N688" s="14" t="s">
        <v>1022</v>
      </c>
      <c r="O688" s="14">
        <v>6</v>
      </c>
      <c r="P688" s="14" t="s">
        <v>2547</v>
      </c>
      <c r="Q688" s="14" t="s">
        <v>785</v>
      </c>
      <c r="R688" s="14" t="s">
        <v>3708</v>
      </c>
      <c r="S688" s="14" t="s">
        <v>2547</v>
      </c>
      <c r="T688" s="14" t="s">
        <v>2547</v>
      </c>
      <c r="U688" s="14" t="s">
        <v>1022</v>
      </c>
      <c r="V688" s="5" t="s">
        <v>2548</v>
      </c>
      <c r="W688" s="16" t="s">
        <v>2876</v>
      </c>
      <c r="X688" s="14" t="s">
        <v>2877</v>
      </c>
      <c r="Y688" s="14" t="s">
        <v>1384</v>
      </c>
      <c r="Z688" s="18" t="s">
        <v>2547</v>
      </c>
      <c r="AA688" s="18" t="s">
        <v>2547</v>
      </c>
      <c r="AB688" s="14"/>
      <c r="AC688" s="14" t="s">
        <v>2879</v>
      </c>
      <c r="AD688" s="14"/>
      <c r="AE688" s="14" t="s">
        <v>2880</v>
      </c>
      <c r="AF688" s="14" t="s">
        <v>2985</v>
      </c>
      <c r="AG688" s="14" t="s">
        <v>2881</v>
      </c>
      <c r="AH688" s="14" t="s">
        <v>3708</v>
      </c>
      <c r="AI688" s="14" t="s">
        <v>2547</v>
      </c>
      <c r="AJ688" s="14"/>
      <c r="AK688" s="14"/>
      <c r="AL688" s="14"/>
      <c r="AM688" s="14"/>
    </row>
    <row r="689" spans="1:39" s="43" customFormat="1" ht="12.75">
      <c r="A689" s="14" t="s">
        <v>898</v>
      </c>
      <c r="B689" s="27" t="s">
        <v>2221</v>
      </c>
      <c r="C689" s="14" t="s">
        <v>1702</v>
      </c>
      <c r="D689" s="2">
        <f>COUNTIF(C:C,C689)</f>
        <v>1</v>
      </c>
      <c r="E689" s="21" t="s">
        <v>1896</v>
      </c>
      <c r="F689" s="14" t="s">
        <v>1703</v>
      </c>
      <c r="G689" s="14" t="s">
        <v>27</v>
      </c>
      <c r="H689" s="28"/>
      <c r="I689" s="2"/>
      <c r="J689" s="14" t="s">
        <v>2321</v>
      </c>
      <c r="K689" s="31">
        <v>39274</v>
      </c>
      <c r="L689" s="31">
        <v>39274</v>
      </c>
      <c r="M689" s="17" t="s">
        <v>2547</v>
      </c>
      <c r="N689" s="14" t="s">
        <v>2547</v>
      </c>
      <c r="O689" s="14" t="s">
        <v>2547</v>
      </c>
      <c r="P689" s="14" t="s">
        <v>2547</v>
      </c>
      <c r="Q689" s="14" t="s">
        <v>2547</v>
      </c>
      <c r="R689" s="14" t="s">
        <v>2547</v>
      </c>
      <c r="S689" s="14" t="s">
        <v>2547</v>
      </c>
      <c r="T689" s="14" t="s">
        <v>2547</v>
      </c>
      <c r="U689" s="14" t="s">
        <v>2547</v>
      </c>
      <c r="V689" s="1" t="s">
        <v>2548</v>
      </c>
      <c r="W689" s="2" t="s">
        <v>1704</v>
      </c>
      <c r="X689" s="14" t="s">
        <v>1705</v>
      </c>
      <c r="Y689" s="14" t="s">
        <v>2286</v>
      </c>
      <c r="Z689" s="18">
        <v>250</v>
      </c>
      <c r="AA689" s="14" t="s">
        <v>167</v>
      </c>
      <c r="AB689" s="14" t="s">
        <v>1007</v>
      </c>
      <c r="AC689" s="14" t="s">
        <v>294</v>
      </c>
      <c r="AD689" s="14" t="s">
        <v>2547</v>
      </c>
      <c r="AE689" s="14" t="s">
        <v>295</v>
      </c>
      <c r="AF689" s="2" t="s">
        <v>2985</v>
      </c>
      <c r="AG689" s="14" t="s">
        <v>296</v>
      </c>
      <c r="AH689" s="14" t="s">
        <v>2547</v>
      </c>
      <c r="AI689" s="14" t="s">
        <v>2547</v>
      </c>
      <c r="AJ689" s="14"/>
      <c r="AK689" s="14"/>
      <c r="AL689" s="14"/>
      <c r="AM689" s="14"/>
    </row>
    <row r="690" spans="1:39" s="43" customFormat="1" ht="12.75">
      <c r="A690" s="5" t="s">
        <v>901</v>
      </c>
      <c r="B690" s="27" t="s">
        <v>2222</v>
      </c>
      <c r="C690" s="2" t="s">
        <v>2675</v>
      </c>
      <c r="D690" s="2"/>
      <c r="E690" s="30">
        <v>1603</v>
      </c>
      <c r="F690" s="5" t="s">
        <v>2576</v>
      </c>
      <c r="G690" s="28" t="s">
        <v>125</v>
      </c>
      <c r="H690" s="28"/>
      <c r="I690" s="2"/>
      <c r="J690" s="5" t="s">
        <v>1781</v>
      </c>
      <c r="K690" s="3">
        <v>35065</v>
      </c>
      <c r="L690" s="3">
        <v>35065</v>
      </c>
      <c r="M690" s="28">
        <f>(YEAR(N690)-YEAR(L690))*12+MONTH(N690)-MONTH(L690)</f>
        <v>111</v>
      </c>
      <c r="N690" s="3">
        <v>38443</v>
      </c>
      <c r="O690" s="2" t="s">
        <v>2547</v>
      </c>
      <c r="P690" s="29" t="str">
        <f>IF(OR(N690="?",(O690="?")),"?",DATE(YEAR(N690),MONTH(N690)-(O690),DAY(N690)))</f>
        <v>?</v>
      </c>
      <c r="Q690" s="2" t="s">
        <v>2985</v>
      </c>
      <c r="R690" s="2" t="s">
        <v>2547</v>
      </c>
      <c r="S690" s="2" t="s">
        <v>2547</v>
      </c>
      <c r="T690" s="29" t="str">
        <f>IF(OR(O690="?",(U690="?")),"?",DATE(YEAR(U690),MONTH(U690)-(O690),DAY(U690)))</f>
        <v>?</v>
      </c>
      <c r="U690" s="29" t="str">
        <f>IF(R690&lt;250,DATE(YEAR(N690),MONTH(N690)+(R690),DAY(N690)),IF(R690="Nvt",DATE(YEAR(N690),MONTH(N690),DAY(N690)),"?"))</f>
        <v>?</v>
      </c>
      <c r="V690" s="1" t="s">
        <v>2548</v>
      </c>
      <c r="W690" s="5" t="s">
        <v>2577</v>
      </c>
      <c r="X690" s="2" t="s">
        <v>2578</v>
      </c>
      <c r="Y690" s="1" t="s">
        <v>148</v>
      </c>
      <c r="Z690" s="4" t="s">
        <v>2547</v>
      </c>
      <c r="AA690" s="2" t="s">
        <v>2550</v>
      </c>
      <c r="AB690" s="2" t="s">
        <v>1156</v>
      </c>
      <c r="AC690" s="2" t="s">
        <v>2547</v>
      </c>
      <c r="AD690" s="1" t="s">
        <v>1498</v>
      </c>
      <c r="AE690" s="2" t="s">
        <v>3911</v>
      </c>
      <c r="AF690" s="2"/>
      <c r="AG690" s="1" t="s">
        <v>2166</v>
      </c>
      <c r="AH690" s="2"/>
      <c r="AI690" s="2" t="s">
        <v>2547</v>
      </c>
      <c r="AJ690" s="2"/>
      <c r="AK690" s="2"/>
      <c r="AL690" s="2"/>
      <c r="AM690" s="2"/>
    </row>
    <row r="691" spans="1:39" s="43" customFormat="1" ht="12.75">
      <c r="A691" s="5" t="s">
        <v>898</v>
      </c>
      <c r="B691" s="27" t="s">
        <v>2223</v>
      </c>
      <c r="C691" s="2" t="s">
        <v>549</v>
      </c>
      <c r="D691" s="2">
        <f>COUNTIF(C:C,C691)</f>
        <v>1</v>
      </c>
      <c r="E691" s="22"/>
      <c r="F691" s="2" t="s">
        <v>2547</v>
      </c>
      <c r="G691" s="2" t="s">
        <v>2547</v>
      </c>
      <c r="H691" s="28"/>
      <c r="I691" s="2"/>
      <c r="J691" s="5" t="s">
        <v>150</v>
      </c>
      <c r="K691" s="3">
        <v>38770</v>
      </c>
      <c r="L691" s="3">
        <v>38718</v>
      </c>
      <c r="M691" s="5">
        <v>12</v>
      </c>
      <c r="N691" s="3">
        <v>39082</v>
      </c>
      <c r="O691" s="2" t="s">
        <v>2547</v>
      </c>
      <c r="P691" s="29" t="str">
        <f>IF(OR(N691="?",(O691="?")),"?",DATE(YEAR(N691),MONTH(N691)-(O691),DAY(N691)))</f>
        <v>?</v>
      </c>
      <c r="Q691" s="2" t="s">
        <v>2547</v>
      </c>
      <c r="R691" s="2" t="s">
        <v>2547</v>
      </c>
      <c r="S691" s="2" t="s">
        <v>2547</v>
      </c>
      <c r="T691" s="29" t="str">
        <f>IF(OR(O691="?",(U691="?")),"?",DATE(YEAR(U691),MONTH(U691)-(O691),DAY(U691)))</f>
        <v>?</v>
      </c>
      <c r="U691" s="29" t="str">
        <f>IF(R691&lt;250,DATE(YEAR(N691),MONTH(N691)+(R691),DAY(N691)),IF(R691="Nvt",DATE(YEAR(N691),MONTH(N691),DAY(N691)),"?"))</f>
        <v>?</v>
      </c>
      <c r="V691" s="1" t="s">
        <v>2548</v>
      </c>
      <c r="W691" s="5" t="s">
        <v>551</v>
      </c>
      <c r="X691" s="2" t="s">
        <v>552</v>
      </c>
      <c r="Y691" s="2" t="s">
        <v>2547</v>
      </c>
      <c r="Z691" s="4">
        <v>1395</v>
      </c>
      <c r="AA691" s="2" t="s">
        <v>2550</v>
      </c>
      <c r="AB691" s="2" t="s">
        <v>0</v>
      </c>
      <c r="AC691" s="2" t="s">
        <v>1</v>
      </c>
      <c r="AD691" s="1" t="s">
        <v>1498</v>
      </c>
      <c r="AE691" s="2" t="s">
        <v>2547</v>
      </c>
      <c r="AF691" s="2"/>
      <c r="AG691" s="1" t="s">
        <v>3787</v>
      </c>
      <c r="AH691" s="2" t="s">
        <v>3708</v>
      </c>
      <c r="AI691" s="2" t="s">
        <v>1211</v>
      </c>
      <c r="AJ691" s="2"/>
      <c r="AK691" s="2"/>
      <c r="AL691" s="2"/>
      <c r="AM691" s="2"/>
    </row>
    <row r="692" spans="1:39" s="43" customFormat="1" ht="12.75">
      <c r="A692" s="5" t="s">
        <v>898</v>
      </c>
      <c r="B692" s="27" t="s">
        <v>2224</v>
      </c>
      <c r="C692" s="2" t="s">
        <v>3258</v>
      </c>
      <c r="D692" s="2">
        <f>COUNTIF(C:C,C692)</f>
        <v>1</v>
      </c>
      <c r="E692" s="30">
        <v>20102134</v>
      </c>
      <c r="F692" s="5" t="s">
        <v>841</v>
      </c>
      <c r="G692" s="2" t="s">
        <v>122</v>
      </c>
      <c r="H692" s="28"/>
      <c r="I692" s="2"/>
      <c r="J692" s="5" t="s">
        <v>143</v>
      </c>
      <c r="K692" s="2"/>
      <c r="L692" s="3">
        <v>38060</v>
      </c>
      <c r="M692" s="5">
        <v>12</v>
      </c>
      <c r="N692" s="3">
        <v>38424</v>
      </c>
      <c r="O692" s="1">
        <v>3</v>
      </c>
      <c r="P692" s="29">
        <f>IF(OR(N692="?",(O692="?")),"?",DATE(YEAR(N692),MONTH(N692)-(O692),DAY(N692)))</f>
        <v>38334</v>
      </c>
      <c r="Q692" s="2"/>
      <c r="R692" s="1">
        <v>12</v>
      </c>
      <c r="S692" s="2" t="s">
        <v>2547</v>
      </c>
      <c r="T692" s="29">
        <f>IF(OR(O692="?",(U692="?")),"?",DATE(YEAR(U692),MONTH(U692)-(O692),DAY(U692)))</f>
        <v>38699</v>
      </c>
      <c r="U692" s="29">
        <f>IF(R692&lt;250,DATE(YEAR(N692),MONTH(N692)+(R692),DAY(N692)),IF(R692="Nvt",DATE(YEAR(N692),MONTH(N692),DAY(N692)),"?"))</f>
        <v>38789</v>
      </c>
      <c r="V692" s="1" t="s">
        <v>2548</v>
      </c>
      <c r="W692" s="5" t="s">
        <v>3273</v>
      </c>
      <c r="X692" s="2" t="s">
        <v>842</v>
      </c>
      <c r="Y692" s="1" t="s">
        <v>145</v>
      </c>
      <c r="Z692" s="4">
        <v>2355.21</v>
      </c>
      <c r="AA692" s="2" t="s">
        <v>2550</v>
      </c>
      <c r="AB692" s="2" t="s">
        <v>1771</v>
      </c>
      <c r="AC692" s="2" t="s">
        <v>2547</v>
      </c>
      <c r="AD692" s="1" t="s">
        <v>1498</v>
      </c>
      <c r="AE692" s="2" t="s">
        <v>2547</v>
      </c>
      <c r="AF692" s="2"/>
      <c r="AG692" s="1" t="s">
        <v>437</v>
      </c>
      <c r="AH692" s="2" t="s">
        <v>3708</v>
      </c>
      <c r="AI692" s="2" t="s">
        <v>2547</v>
      </c>
      <c r="AJ692" s="2"/>
      <c r="AK692" s="2"/>
      <c r="AL692" s="2"/>
      <c r="AM692" s="2"/>
    </row>
    <row r="693" spans="1:39" s="43" customFormat="1" ht="12.75">
      <c r="A693" s="15" t="s">
        <v>998</v>
      </c>
      <c r="B693" s="27"/>
      <c r="C693" s="2"/>
      <c r="D693" s="2"/>
      <c r="E693" s="30"/>
      <c r="F693" s="5"/>
      <c r="G693" s="2"/>
      <c r="H693" s="28"/>
      <c r="I693" s="2"/>
      <c r="J693" s="15"/>
      <c r="K693" s="2"/>
      <c r="L693" s="3"/>
      <c r="M693" s="5"/>
      <c r="N693" s="3"/>
      <c r="O693" s="1"/>
      <c r="P693" s="29"/>
      <c r="Q693" s="2"/>
      <c r="R693" s="1"/>
      <c r="S693" s="2"/>
      <c r="T693" s="29"/>
      <c r="U693" s="29"/>
      <c r="V693" s="1"/>
      <c r="W693" s="5"/>
      <c r="X693" s="2"/>
      <c r="Y693" s="1"/>
      <c r="Z693" s="4"/>
      <c r="AA693" s="2"/>
      <c r="AB693" s="2"/>
      <c r="AC693" s="2"/>
      <c r="AD693" s="1"/>
      <c r="AE693" s="2"/>
      <c r="AF693" s="2"/>
      <c r="AG693" s="1"/>
      <c r="AH693" s="2"/>
      <c r="AI693" s="2"/>
      <c r="AJ693" s="2"/>
      <c r="AK693" s="2"/>
      <c r="AL693" s="2"/>
      <c r="AM693" s="2"/>
    </row>
    <row r="694" spans="1:39" s="43" customFormat="1" ht="12.75" outlineLevel="1">
      <c r="A694" s="2" t="s">
        <v>898</v>
      </c>
      <c r="B694" s="27" t="s">
        <v>2225</v>
      </c>
      <c r="C694" s="2" t="s">
        <v>4</v>
      </c>
      <c r="D694" s="2">
        <f>COUNTIF(C:C,C694)</f>
        <v>1</v>
      </c>
      <c r="E694" s="22" t="s">
        <v>3576</v>
      </c>
      <c r="F694" s="2" t="s">
        <v>5</v>
      </c>
      <c r="G694" s="2" t="s">
        <v>26</v>
      </c>
      <c r="H694" s="28"/>
      <c r="I694" s="2"/>
      <c r="J694" s="2" t="s">
        <v>1797</v>
      </c>
      <c r="K694" s="3">
        <v>39476</v>
      </c>
      <c r="L694" s="3">
        <v>39462</v>
      </c>
      <c r="M694" s="28">
        <v>2</v>
      </c>
      <c r="N694" s="3">
        <v>39522</v>
      </c>
      <c r="O694" s="2">
        <v>1</v>
      </c>
      <c r="P694" s="29">
        <f>IF(OR(N694="?",(O694="?")),"?",DATE(YEAR(N694),MONTH(N694)-(O694),DAY(N694)))</f>
        <v>39493</v>
      </c>
      <c r="Q694" s="2" t="s">
        <v>785</v>
      </c>
      <c r="R694" s="2">
        <v>0</v>
      </c>
      <c r="S694" s="2" t="s">
        <v>2547</v>
      </c>
      <c r="T694" s="2" t="s">
        <v>2547</v>
      </c>
      <c r="U694" s="29">
        <f>IF(R694&lt;250,DATE(YEAR(N694),MONTH(N694)+(R694),DAY(N694)),IF(R694="Nvt",DATE(YEAR(N694),MONTH(N694),DAY(N694)),"?"))</f>
        <v>39522</v>
      </c>
      <c r="V694" s="1" t="s">
        <v>2548</v>
      </c>
      <c r="W694" s="2" t="s">
        <v>6</v>
      </c>
      <c r="X694" s="2" t="s">
        <v>7</v>
      </c>
      <c r="Y694" s="2" t="s">
        <v>1305</v>
      </c>
      <c r="Z694" s="4">
        <v>4160</v>
      </c>
      <c r="AA694" s="2" t="s">
        <v>3403</v>
      </c>
      <c r="AB694" s="2" t="s">
        <v>3275</v>
      </c>
      <c r="AC694" s="2" t="s">
        <v>1166</v>
      </c>
      <c r="AD694" s="2" t="s">
        <v>2547</v>
      </c>
      <c r="AE694" s="2" t="s">
        <v>2547</v>
      </c>
      <c r="AF694" s="2" t="s">
        <v>2985</v>
      </c>
      <c r="AG694" s="2" t="s">
        <v>1167</v>
      </c>
      <c r="AH694" s="2" t="s">
        <v>1168</v>
      </c>
      <c r="AI694" s="2" t="s">
        <v>2547</v>
      </c>
      <c r="AJ694" s="2"/>
      <c r="AK694" s="2"/>
      <c r="AL694" s="2"/>
      <c r="AM694" s="2"/>
    </row>
    <row r="695" spans="1:39" s="43" customFormat="1" ht="12.75" outlineLevel="1">
      <c r="A695" s="2" t="s">
        <v>898</v>
      </c>
      <c r="B695" s="27" t="s">
        <v>2547</v>
      </c>
      <c r="C695" s="14" t="s">
        <v>1628</v>
      </c>
      <c r="D695" s="2">
        <f>COUNTIF(C:C,C695)</f>
        <v>1</v>
      </c>
      <c r="E695" s="21">
        <v>50053252</v>
      </c>
      <c r="F695" s="14" t="s">
        <v>1629</v>
      </c>
      <c r="G695" s="14" t="s">
        <v>2547</v>
      </c>
      <c r="H695" s="28"/>
      <c r="I695" s="14"/>
      <c r="J695" s="14" t="s">
        <v>1797</v>
      </c>
      <c r="K695" s="31">
        <v>39310</v>
      </c>
      <c r="L695" s="31">
        <v>39307</v>
      </c>
      <c r="M695" s="17">
        <v>1</v>
      </c>
      <c r="N695" s="31">
        <v>39325</v>
      </c>
      <c r="O695" s="14" t="s">
        <v>2547</v>
      </c>
      <c r="P695" s="14" t="s">
        <v>2547</v>
      </c>
      <c r="Q695" s="14" t="s">
        <v>2985</v>
      </c>
      <c r="R695" s="14">
        <v>1</v>
      </c>
      <c r="S695" s="14" t="s">
        <v>2547</v>
      </c>
      <c r="T695" s="29" t="str">
        <f>IF(OR(O695="?",(U695="?")),"?",DATE(YEAR(U695),MONTH(U695)-(O695),DAY(U695)))</f>
        <v>?</v>
      </c>
      <c r="U695" s="29">
        <f>IF(R695&lt;250,DATE(YEAR(N695),MONTH(N695)+(R695),DAY(N695)),IF(R695="Nvt",DATE(YEAR(N695),MONTH(N695),DAY(N695)),"?"))</f>
        <v>39356</v>
      </c>
      <c r="V695" s="1" t="s">
        <v>2548</v>
      </c>
      <c r="W695" s="2" t="s">
        <v>6</v>
      </c>
      <c r="X695" s="14" t="s">
        <v>1630</v>
      </c>
      <c r="Y695" s="14" t="s">
        <v>1305</v>
      </c>
      <c r="Z695" s="18">
        <v>105</v>
      </c>
      <c r="AA695" s="14" t="s">
        <v>167</v>
      </c>
      <c r="AB695" s="14" t="s">
        <v>1617</v>
      </c>
      <c r="AC695" s="14" t="s">
        <v>1166</v>
      </c>
      <c r="AD695" s="14" t="s">
        <v>2547</v>
      </c>
      <c r="AE695" s="14" t="s">
        <v>2547</v>
      </c>
      <c r="AF695" s="14"/>
      <c r="AG695" s="14" t="s">
        <v>1618</v>
      </c>
      <c r="AH695" s="14" t="s">
        <v>3708</v>
      </c>
      <c r="AI695" s="14" t="s">
        <v>2547</v>
      </c>
      <c r="AJ695" s="14"/>
      <c r="AK695" s="14"/>
      <c r="AL695" s="2"/>
      <c r="AM695" s="2"/>
    </row>
    <row r="696" spans="1:39" s="43" customFormat="1" ht="12.75">
      <c r="A696" s="2" t="s">
        <v>898</v>
      </c>
      <c r="B696" s="27" t="s">
        <v>2226</v>
      </c>
      <c r="C696" s="2" t="s">
        <v>1759</v>
      </c>
      <c r="D696" s="2">
        <f>COUNTIF(C:C,C696)</f>
        <v>1</v>
      </c>
      <c r="E696" s="22" t="s">
        <v>1897</v>
      </c>
      <c r="F696" s="2" t="s">
        <v>622</v>
      </c>
      <c r="G696" s="2" t="s">
        <v>112</v>
      </c>
      <c r="H696" s="28"/>
      <c r="I696" s="2"/>
      <c r="J696" s="5" t="s">
        <v>140</v>
      </c>
      <c r="K696" s="3">
        <v>37434</v>
      </c>
      <c r="L696" s="3" t="s">
        <v>2547</v>
      </c>
      <c r="M696" s="5" t="s">
        <v>2547</v>
      </c>
      <c r="N696" s="3">
        <v>38894</v>
      </c>
      <c r="O696" s="2" t="s">
        <v>2547</v>
      </c>
      <c r="P696" s="29" t="str">
        <f>IF(OR(N696="?",(O696="?")),"?",DATE(YEAR(N696),MONTH(N696)-(O696),DAY(N696)))</f>
        <v>?</v>
      </c>
      <c r="Q696" s="2" t="s">
        <v>2547</v>
      </c>
      <c r="R696" s="5" t="s">
        <v>2547</v>
      </c>
      <c r="S696" s="2" t="s">
        <v>2547</v>
      </c>
      <c r="T696" s="29" t="str">
        <f>IF(OR(O696="?",(U696="?")),"?",DATE(YEAR(U696),MONTH(U696)-(O696),DAY(U696)))</f>
        <v>?</v>
      </c>
      <c r="U696" s="29" t="str">
        <f>IF(R696&lt;250,DATE(YEAR(N696),MONTH(N696)+(R696),DAY(N696)),IF(R696="Nvt",DATE(YEAR(N696),MONTH(N696),DAY(N696)),"?"))</f>
        <v>?</v>
      </c>
      <c r="V696" s="1" t="s">
        <v>2548</v>
      </c>
      <c r="W696" s="5" t="s">
        <v>624</v>
      </c>
      <c r="X696" s="2" t="s">
        <v>623</v>
      </c>
      <c r="Y696" s="1" t="s">
        <v>145</v>
      </c>
      <c r="Z696" s="4" t="s">
        <v>2547</v>
      </c>
      <c r="AA696" s="2" t="s">
        <v>2550</v>
      </c>
      <c r="AB696" s="2" t="s">
        <v>2547</v>
      </c>
      <c r="AC696" s="2" t="s">
        <v>2547</v>
      </c>
      <c r="AD696" s="5" t="s">
        <v>1498</v>
      </c>
      <c r="AE696" s="2" t="s">
        <v>2547</v>
      </c>
      <c r="AF696" s="2"/>
      <c r="AG696" s="1" t="s">
        <v>307</v>
      </c>
      <c r="AH696" s="2" t="s">
        <v>3708</v>
      </c>
      <c r="AI696" s="2" t="s">
        <v>2547</v>
      </c>
      <c r="AJ696" s="2"/>
      <c r="AK696" s="2"/>
      <c r="AL696" s="2"/>
      <c r="AM696" s="2"/>
    </row>
    <row r="697" spans="1:39" ht="12.75">
      <c r="A697" s="14"/>
      <c r="B697" s="27" t="s">
        <v>2227</v>
      </c>
      <c r="C697" s="14" t="s">
        <v>3331</v>
      </c>
      <c r="D697" s="14"/>
      <c r="E697" s="21" t="s">
        <v>1898</v>
      </c>
      <c r="F697" s="14" t="s">
        <v>3332</v>
      </c>
      <c r="G697" s="17"/>
      <c r="H697" s="17"/>
      <c r="I697" s="14"/>
      <c r="J697" s="14" t="s">
        <v>3330</v>
      </c>
      <c r="K697" s="31">
        <v>39299</v>
      </c>
      <c r="L697" s="14" t="s">
        <v>2547</v>
      </c>
      <c r="M697" s="17" t="s">
        <v>2547</v>
      </c>
      <c r="N697" s="14" t="s">
        <v>2547</v>
      </c>
      <c r="O697" s="14" t="s">
        <v>2547</v>
      </c>
      <c r="P697" s="14" t="s">
        <v>2547</v>
      </c>
      <c r="Q697" s="14" t="s">
        <v>2547</v>
      </c>
      <c r="R697" s="14" t="s">
        <v>2547</v>
      </c>
      <c r="S697" s="14" t="s">
        <v>2547</v>
      </c>
      <c r="T697" s="14" t="s">
        <v>2547</v>
      </c>
      <c r="U697" s="14" t="s">
        <v>2547</v>
      </c>
      <c r="V697" s="14" t="s">
        <v>2548</v>
      </c>
      <c r="W697" s="2" t="s">
        <v>3333</v>
      </c>
      <c r="X697" s="14" t="s">
        <v>3334</v>
      </c>
      <c r="Y697" s="14" t="s">
        <v>148</v>
      </c>
      <c r="Z697" s="18" t="s">
        <v>3708</v>
      </c>
      <c r="AA697" s="18" t="s">
        <v>3708</v>
      </c>
      <c r="AB697" s="14" t="s">
        <v>3335</v>
      </c>
      <c r="AC697" s="14" t="s">
        <v>3336</v>
      </c>
      <c r="AD697" s="14"/>
      <c r="AE697" s="14" t="s">
        <v>3337</v>
      </c>
      <c r="AF697" s="14" t="s">
        <v>785</v>
      </c>
      <c r="AG697" s="14" t="s">
        <v>3338</v>
      </c>
      <c r="AH697" s="14" t="s">
        <v>3708</v>
      </c>
      <c r="AI697" s="14" t="s">
        <v>2547</v>
      </c>
      <c r="AJ697" s="14"/>
      <c r="AK697" s="14"/>
      <c r="AL697" s="14"/>
      <c r="AM697" s="14"/>
    </row>
    <row r="698" spans="1:39" s="43" customFormat="1" ht="12.75">
      <c r="A698" s="13" t="s">
        <v>1572</v>
      </c>
      <c r="B698" s="27"/>
      <c r="C698" s="2"/>
      <c r="D698" s="2"/>
      <c r="E698" s="22"/>
      <c r="F698" s="2"/>
      <c r="G698" s="2"/>
      <c r="H698" s="2"/>
      <c r="I698" s="2"/>
      <c r="J698" s="13"/>
      <c r="K698" s="2"/>
      <c r="L698" s="2"/>
      <c r="M698" s="2"/>
      <c r="N698" s="2"/>
      <c r="O698" s="2"/>
      <c r="P698" s="2"/>
      <c r="Q698" s="2"/>
      <c r="R698" s="2"/>
      <c r="S698" s="2"/>
      <c r="T698" s="2"/>
      <c r="U698" s="2"/>
      <c r="V698" s="2"/>
      <c r="W698" s="2"/>
      <c r="X698" s="2"/>
      <c r="Y698" s="2"/>
      <c r="Z698" s="4"/>
      <c r="AA698" s="2"/>
      <c r="AB698" s="2"/>
      <c r="AC698" s="2"/>
      <c r="AD698" s="2"/>
      <c r="AE698" s="2"/>
      <c r="AF698" s="2"/>
      <c r="AG698" s="2"/>
      <c r="AH698" s="2"/>
      <c r="AI698" s="2"/>
      <c r="AJ698" s="2"/>
      <c r="AK698" s="2"/>
      <c r="AL698" s="2"/>
      <c r="AM698" s="2"/>
    </row>
    <row r="699" spans="1:39" s="43" customFormat="1" ht="12.75" outlineLevel="1">
      <c r="A699" s="14" t="s">
        <v>898</v>
      </c>
      <c r="B699" s="27" t="s">
        <v>2547</v>
      </c>
      <c r="C699" s="14" t="s">
        <v>1619</v>
      </c>
      <c r="D699" s="2">
        <f>COUNTIF(C:C,C699)</f>
        <v>13</v>
      </c>
      <c r="E699" s="21" t="s">
        <v>1899</v>
      </c>
      <c r="F699" s="14" t="s">
        <v>1620</v>
      </c>
      <c r="G699" s="14" t="s">
        <v>111</v>
      </c>
      <c r="H699" s="28"/>
      <c r="I699" s="2"/>
      <c r="J699" s="14" t="s">
        <v>1473</v>
      </c>
      <c r="K699" s="31">
        <v>39408</v>
      </c>
      <c r="L699" s="31">
        <v>39448</v>
      </c>
      <c r="M699" s="17">
        <v>6</v>
      </c>
      <c r="N699" s="31">
        <v>39629</v>
      </c>
      <c r="O699" s="14" t="s">
        <v>2547</v>
      </c>
      <c r="P699" s="14" t="s">
        <v>2547</v>
      </c>
      <c r="Q699" s="14" t="s">
        <v>2547</v>
      </c>
      <c r="R699" s="14" t="s">
        <v>2547</v>
      </c>
      <c r="S699" s="14" t="s">
        <v>2547</v>
      </c>
      <c r="T699" s="14" t="s">
        <v>2547</v>
      </c>
      <c r="U699" s="14" t="s">
        <v>2547</v>
      </c>
      <c r="V699" s="1" t="s">
        <v>2548</v>
      </c>
      <c r="W699" s="5" t="s">
        <v>1621</v>
      </c>
      <c r="X699" s="14" t="s">
        <v>1622</v>
      </c>
      <c r="Y699" s="14" t="s">
        <v>2286</v>
      </c>
      <c r="Z699" s="18" t="s">
        <v>2547</v>
      </c>
      <c r="AA699" s="2" t="s">
        <v>2550</v>
      </c>
      <c r="AB699" s="14" t="s">
        <v>1623</v>
      </c>
      <c r="AC699" s="14" t="s">
        <v>2547</v>
      </c>
      <c r="AD699" s="2" t="s">
        <v>2197</v>
      </c>
      <c r="AE699" s="2" t="s">
        <v>2547</v>
      </c>
      <c r="AF699" s="2"/>
      <c r="AG699" s="14" t="s">
        <v>1625</v>
      </c>
      <c r="AH699" s="2" t="s">
        <v>3708</v>
      </c>
      <c r="AI699" s="14" t="s">
        <v>2547</v>
      </c>
      <c r="AJ699" s="14"/>
      <c r="AK699" s="14"/>
      <c r="AL699" s="14"/>
      <c r="AM699" s="14"/>
    </row>
    <row r="700" spans="1:39" s="43" customFormat="1" ht="12.75" outlineLevel="1">
      <c r="A700" s="14" t="s">
        <v>898</v>
      </c>
      <c r="B700" s="27" t="s">
        <v>2547</v>
      </c>
      <c r="C700" s="14" t="s">
        <v>1619</v>
      </c>
      <c r="D700" s="2">
        <f>COUNTIF(C:C,C700)</f>
        <v>13</v>
      </c>
      <c r="E700" s="21" t="s">
        <v>1899</v>
      </c>
      <c r="F700" s="14" t="s">
        <v>1620</v>
      </c>
      <c r="G700" s="14" t="s">
        <v>111</v>
      </c>
      <c r="H700" s="28"/>
      <c r="I700" s="2"/>
      <c r="J700" s="14" t="s">
        <v>1473</v>
      </c>
      <c r="K700" s="31">
        <v>39408</v>
      </c>
      <c r="L700" s="31">
        <v>39448</v>
      </c>
      <c r="M700" s="17">
        <v>6</v>
      </c>
      <c r="N700" s="31">
        <v>39629</v>
      </c>
      <c r="O700" s="14" t="s">
        <v>2547</v>
      </c>
      <c r="P700" s="14" t="s">
        <v>2547</v>
      </c>
      <c r="Q700" s="14" t="s">
        <v>2547</v>
      </c>
      <c r="R700" s="14" t="s">
        <v>2547</v>
      </c>
      <c r="S700" s="14" t="s">
        <v>2547</v>
      </c>
      <c r="T700" s="14" t="s">
        <v>2547</v>
      </c>
      <c r="U700" s="14" t="s">
        <v>2547</v>
      </c>
      <c r="V700" s="1" t="s">
        <v>2548</v>
      </c>
      <c r="W700" s="5" t="s">
        <v>1621</v>
      </c>
      <c r="X700" s="14" t="s">
        <v>1622</v>
      </c>
      <c r="Y700" s="14" t="s">
        <v>2286</v>
      </c>
      <c r="Z700" s="18" t="s">
        <v>2547</v>
      </c>
      <c r="AA700" s="2" t="s">
        <v>2550</v>
      </c>
      <c r="AB700" s="14" t="s">
        <v>1623</v>
      </c>
      <c r="AC700" s="14" t="s">
        <v>2547</v>
      </c>
      <c r="AD700" s="5" t="s">
        <v>2201</v>
      </c>
      <c r="AE700" s="2" t="s">
        <v>2547</v>
      </c>
      <c r="AF700" s="2"/>
      <c r="AG700" s="14" t="s">
        <v>1625</v>
      </c>
      <c r="AH700" s="2" t="s">
        <v>3708</v>
      </c>
      <c r="AI700" s="14" t="s">
        <v>2547</v>
      </c>
      <c r="AJ700" s="14"/>
      <c r="AK700" s="14"/>
      <c r="AL700" s="14"/>
      <c r="AM700" s="14"/>
    </row>
    <row r="701" spans="1:39" s="43" customFormat="1" ht="12.75" outlineLevel="1">
      <c r="A701" s="14" t="s">
        <v>898</v>
      </c>
      <c r="B701" s="27" t="s">
        <v>983</v>
      </c>
      <c r="C701" s="14" t="s">
        <v>982</v>
      </c>
      <c r="D701" s="2">
        <f>COUNTIF(C:C,C701)</f>
        <v>1</v>
      </c>
      <c r="E701" s="21" t="s">
        <v>1899</v>
      </c>
      <c r="F701" s="14" t="s">
        <v>1620</v>
      </c>
      <c r="G701" s="14" t="s">
        <v>111</v>
      </c>
      <c r="H701" s="28"/>
      <c r="I701" s="2"/>
      <c r="J701" s="14" t="s">
        <v>1473</v>
      </c>
      <c r="K701" s="31">
        <v>39408</v>
      </c>
      <c r="L701" s="31">
        <v>39448</v>
      </c>
      <c r="M701" s="17">
        <v>6</v>
      </c>
      <c r="N701" s="31">
        <v>39629</v>
      </c>
      <c r="O701" s="14" t="s">
        <v>2547</v>
      </c>
      <c r="P701" s="14" t="s">
        <v>2547</v>
      </c>
      <c r="Q701" s="14" t="s">
        <v>2547</v>
      </c>
      <c r="R701" s="14" t="s">
        <v>2547</v>
      </c>
      <c r="S701" s="14" t="s">
        <v>2547</v>
      </c>
      <c r="T701" s="14" t="s">
        <v>2547</v>
      </c>
      <c r="U701" s="14" t="s">
        <v>2547</v>
      </c>
      <c r="V701" s="1" t="s">
        <v>2548</v>
      </c>
      <c r="W701" s="5" t="s">
        <v>1621</v>
      </c>
      <c r="X701" s="14" t="s">
        <v>1622</v>
      </c>
      <c r="Y701" s="14" t="s">
        <v>2286</v>
      </c>
      <c r="Z701" s="18">
        <v>142</v>
      </c>
      <c r="AA701" s="2" t="s">
        <v>3403</v>
      </c>
      <c r="AB701" s="14" t="s">
        <v>1623</v>
      </c>
      <c r="AC701" s="14" t="s">
        <v>2547</v>
      </c>
      <c r="AD701" s="5" t="s">
        <v>1344</v>
      </c>
      <c r="AE701" s="2" t="s">
        <v>2547</v>
      </c>
      <c r="AF701" s="2"/>
      <c r="AG701" s="14" t="s">
        <v>1625</v>
      </c>
      <c r="AH701" s="2" t="s">
        <v>3708</v>
      </c>
      <c r="AI701" s="14" t="s">
        <v>2547</v>
      </c>
      <c r="AJ701" s="14"/>
      <c r="AK701" s="14"/>
      <c r="AL701" s="14"/>
      <c r="AM701" s="14"/>
    </row>
    <row r="702" spans="1:39" s="43" customFormat="1" ht="12.75" outlineLevel="1">
      <c r="A702" s="14" t="s">
        <v>898</v>
      </c>
      <c r="B702" s="27" t="s">
        <v>2547</v>
      </c>
      <c r="C702" s="14" t="s">
        <v>1619</v>
      </c>
      <c r="D702" s="2">
        <f>COUNTIF(C:C,C702)</f>
        <v>13</v>
      </c>
      <c r="E702" s="21" t="s">
        <v>1899</v>
      </c>
      <c r="F702" s="14" t="s">
        <v>1620</v>
      </c>
      <c r="G702" s="14" t="s">
        <v>111</v>
      </c>
      <c r="H702" s="28"/>
      <c r="I702" s="2"/>
      <c r="J702" s="14" t="s">
        <v>1473</v>
      </c>
      <c r="K702" s="31">
        <v>39408</v>
      </c>
      <c r="L702" s="31">
        <v>39448</v>
      </c>
      <c r="M702" s="17">
        <v>6</v>
      </c>
      <c r="N702" s="31">
        <v>39629</v>
      </c>
      <c r="O702" s="14" t="s">
        <v>2547</v>
      </c>
      <c r="P702" s="14" t="s">
        <v>2547</v>
      </c>
      <c r="Q702" s="14" t="s">
        <v>2547</v>
      </c>
      <c r="R702" s="14" t="s">
        <v>2547</v>
      </c>
      <c r="S702" s="14" t="s">
        <v>2547</v>
      </c>
      <c r="T702" s="14" t="s">
        <v>2547</v>
      </c>
      <c r="U702" s="14" t="s">
        <v>2547</v>
      </c>
      <c r="V702" s="1" t="s">
        <v>2548</v>
      </c>
      <c r="W702" s="5" t="s">
        <v>1621</v>
      </c>
      <c r="X702" s="14" t="s">
        <v>1622</v>
      </c>
      <c r="Y702" s="14" t="s">
        <v>2286</v>
      </c>
      <c r="Z702" s="18" t="s">
        <v>2547</v>
      </c>
      <c r="AA702" s="2" t="s">
        <v>2550</v>
      </c>
      <c r="AB702" s="14" t="s">
        <v>1623</v>
      </c>
      <c r="AC702" s="14" t="s">
        <v>2547</v>
      </c>
      <c r="AD702" s="2" t="s">
        <v>2198</v>
      </c>
      <c r="AE702" s="2" t="s">
        <v>2547</v>
      </c>
      <c r="AF702" s="2"/>
      <c r="AG702" s="14" t="s">
        <v>1625</v>
      </c>
      <c r="AH702" s="2" t="s">
        <v>3708</v>
      </c>
      <c r="AI702" s="14" t="s">
        <v>2547</v>
      </c>
      <c r="AJ702" s="14"/>
      <c r="AK702" s="14"/>
      <c r="AL702" s="14"/>
      <c r="AM702" s="14"/>
    </row>
    <row r="703" spans="1:39" ht="12.75" outlineLevel="1">
      <c r="A703" s="14" t="s">
        <v>898</v>
      </c>
      <c r="B703" s="27" t="s">
        <v>2547</v>
      </c>
      <c r="C703" s="14" t="s">
        <v>1619</v>
      </c>
      <c r="D703" s="2">
        <f>COUNTIF(C:C,C703)</f>
        <v>13</v>
      </c>
      <c r="E703" s="21" t="s">
        <v>1899</v>
      </c>
      <c r="F703" s="14" t="s">
        <v>1620</v>
      </c>
      <c r="G703" s="14" t="s">
        <v>111</v>
      </c>
      <c r="H703" s="28"/>
      <c r="I703" s="2"/>
      <c r="J703" s="14" t="s">
        <v>1473</v>
      </c>
      <c r="K703" s="31">
        <v>39408</v>
      </c>
      <c r="L703" s="31">
        <v>39448</v>
      </c>
      <c r="M703" s="17">
        <v>6</v>
      </c>
      <c r="N703" s="31">
        <v>39629</v>
      </c>
      <c r="O703" s="14" t="s">
        <v>2547</v>
      </c>
      <c r="P703" s="14" t="s">
        <v>2547</v>
      </c>
      <c r="Q703" s="14" t="s">
        <v>2547</v>
      </c>
      <c r="R703" s="14" t="s">
        <v>2547</v>
      </c>
      <c r="S703" s="14" t="s">
        <v>2547</v>
      </c>
      <c r="T703" s="14" t="s">
        <v>2547</v>
      </c>
      <c r="U703" s="14" t="s">
        <v>2547</v>
      </c>
      <c r="V703" s="1" t="s">
        <v>2548</v>
      </c>
      <c r="W703" s="5" t="s">
        <v>1621</v>
      </c>
      <c r="X703" s="14" t="s">
        <v>1622</v>
      </c>
      <c r="Y703" s="14" t="s">
        <v>2286</v>
      </c>
      <c r="Z703" s="18" t="s">
        <v>2547</v>
      </c>
      <c r="AA703" s="2" t="s">
        <v>2550</v>
      </c>
      <c r="AB703" s="14" t="s">
        <v>1623</v>
      </c>
      <c r="AC703" s="14" t="s">
        <v>2547</v>
      </c>
      <c r="AD703" s="5" t="s">
        <v>1345</v>
      </c>
      <c r="AE703" s="2" t="s">
        <v>2547</v>
      </c>
      <c r="AF703" s="2"/>
      <c r="AG703" s="14" t="s">
        <v>1625</v>
      </c>
      <c r="AH703" s="2" t="s">
        <v>3708</v>
      </c>
      <c r="AI703" s="14" t="s">
        <v>2547</v>
      </c>
      <c r="AJ703" s="14"/>
      <c r="AK703" s="14"/>
      <c r="AL703" s="14"/>
      <c r="AM703" s="14"/>
    </row>
    <row r="704" spans="1:39" s="43" customFormat="1" ht="12.75" outlineLevel="1">
      <c r="A704" s="14" t="s">
        <v>898</v>
      </c>
      <c r="B704" s="27" t="s">
        <v>2547</v>
      </c>
      <c r="C704" s="14" t="s">
        <v>1619</v>
      </c>
      <c r="D704" s="2">
        <f>COUNTIF(C:C,C704)</f>
        <v>13</v>
      </c>
      <c r="E704" s="21" t="s">
        <v>1899</v>
      </c>
      <c r="F704" s="14" t="s">
        <v>1620</v>
      </c>
      <c r="G704" s="14" t="s">
        <v>111</v>
      </c>
      <c r="H704" s="28"/>
      <c r="I704" s="2"/>
      <c r="J704" s="14" t="s">
        <v>1473</v>
      </c>
      <c r="K704" s="31">
        <v>39408</v>
      </c>
      <c r="L704" s="31">
        <v>39448</v>
      </c>
      <c r="M704" s="17">
        <v>6</v>
      </c>
      <c r="N704" s="31">
        <v>39629</v>
      </c>
      <c r="O704" s="14" t="s">
        <v>2547</v>
      </c>
      <c r="P704" s="14" t="s">
        <v>2547</v>
      </c>
      <c r="Q704" s="14" t="s">
        <v>2547</v>
      </c>
      <c r="R704" s="14" t="s">
        <v>2547</v>
      </c>
      <c r="S704" s="14" t="s">
        <v>2547</v>
      </c>
      <c r="T704" s="14" t="s">
        <v>2547</v>
      </c>
      <c r="U704" s="14" t="s">
        <v>2547</v>
      </c>
      <c r="V704" s="1" t="s">
        <v>2548</v>
      </c>
      <c r="W704" s="5" t="s">
        <v>1621</v>
      </c>
      <c r="X704" s="14" t="s">
        <v>1622</v>
      </c>
      <c r="Y704" s="14" t="s">
        <v>2286</v>
      </c>
      <c r="Z704" s="18" t="s">
        <v>2547</v>
      </c>
      <c r="AA704" s="2" t="s">
        <v>2550</v>
      </c>
      <c r="AB704" s="14" t="s">
        <v>1623</v>
      </c>
      <c r="AC704" s="14" t="s">
        <v>2547</v>
      </c>
      <c r="AD704" s="5" t="s">
        <v>2199</v>
      </c>
      <c r="AE704" s="2" t="s">
        <v>2547</v>
      </c>
      <c r="AF704" s="2"/>
      <c r="AG704" s="14" t="s">
        <v>1625</v>
      </c>
      <c r="AH704" s="2" t="s">
        <v>3708</v>
      </c>
      <c r="AI704" s="14" t="s">
        <v>2547</v>
      </c>
      <c r="AJ704" s="14"/>
      <c r="AK704" s="14"/>
      <c r="AL704" s="14"/>
      <c r="AM704" s="14"/>
    </row>
    <row r="705" spans="1:39" s="43" customFormat="1" ht="12.75" outlineLevel="1">
      <c r="A705" s="14" t="s">
        <v>898</v>
      </c>
      <c r="B705" s="27" t="s">
        <v>2547</v>
      </c>
      <c r="C705" s="14" t="s">
        <v>1619</v>
      </c>
      <c r="D705" s="2">
        <f>COUNTIF(C:C,C705)</f>
        <v>13</v>
      </c>
      <c r="E705" s="21" t="s">
        <v>1899</v>
      </c>
      <c r="F705" s="14" t="s">
        <v>1620</v>
      </c>
      <c r="G705" s="14" t="s">
        <v>111</v>
      </c>
      <c r="H705" s="28"/>
      <c r="I705" s="2"/>
      <c r="J705" s="14" t="s">
        <v>1473</v>
      </c>
      <c r="K705" s="31">
        <v>39408</v>
      </c>
      <c r="L705" s="31">
        <v>39448</v>
      </c>
      <c r="M705" s="17">
        <v>6</v>
      </c>
      <c r="N705" s="31">
        <v>39629</v>
      </c>
      <c r="O705" s="14" t="s">
        <v>2547</v>
      </c>
      <c r="P705" s="14" t="s">
        <v>2547</v>
      </c>
      <c r="Q705" s="14" t="s">
        <v>2547</v>
      </c>
      <c r="R705" s="14" t="s">
        <v>2547</v>
      </c>
      <c r="S705" s="14" t="s">
        <v>2547</v>
      </c>
      <c r="T705" s="14" t="s">
        <v>2547</v>
      </c>
      <c r="U705" s="14" t="s">
        <v>2547</v>
      </c>
      <c r="V705" s="1" t="s">
        <v>2548</v>
      </c>
      <c r="W705" s="5" t="s">
        <v>1621</v>
      </c>
      <c r="X705" s="14" t="s">
        <v>1622</v>
      </c>
      <c r="Y705" s="14" t="s">
        <v>2286</v>
      </c>
      <c r="Z705" s="18" t="s">
        <v>2547</v>
      </c>
      <c r="AA705" s="2" t="s">
        <v>2550</v>
      </c>
      <c r="AB705" s="14" t="s">
        <v>1623</v>
      </c>
      <c r="AC705" s="14" t="s">
        <v>2547</v>
      </c>
      <c r="AD705" s="5" t="s">
        <v>2197</v>
      </c>
      <c r="AE705" s="2" t="s">
        <v>2547</v>
      </c>
      <c r="AF705" s="2"/>
      <c r="AG705" s="14" t="s">
        <v>1625</v>
      </c>
      <c r="AH705" s="2" t="s">
        <v>3708</v>
      </c>
      <c r="AI705" s="14" t="s">
        <v>2547</v>
      </c>
      <c r="AJ705" s="14"/>
      <c r="AK705" s="14"/>
      <c r="AL705" s="14"/>
      <c r="AM705" s="14"/>
    </row>
    <row r="706" spans="1:39" s="43" customFormat="1" ht="12.75" outlineLevel="1">
      <c r="A706" s="14" t="s">
        <v>898</v>
      </c>
      <c r="B706" s="27" t="s">
        <v>2547</v>
      </c>
      <c r="C706" s="14" t="s">
        <v>1619</v>
      </c>
      <c r="D706" s="2">
        <f>COUNTIF(C:C,C706)</f>
        <v>13</v>
      </c>
      <c r="E706" s="21" t="s">
        <v>1899</v>
      </c>
      <c r="F706" s="14" t="s">
        <v>1620</v>
      </c>
      <c r="G706" s="14" t="s">
        <v>111</v>
      </c>
      <c r="H706" s="28"/>
      <c r="I706" s="2"/>
      <c r="J706" s="14" t="s">
        <v>1473</v>
      </c>
      <c r="K706" s="31">
        <v>39408</v>
      </c>
      <c r="L706" s="31">
        <v>39448</v>
      </c>
      <c r="M706" s="17">
        <v>6</v>
      </c>
      <c r="N706" s="31">
        <v>39629</v>
      </c>
      <c r="O706" s="14" t="s">
        <v>2547</v>
      </c>
      <c r="P706" s="14" t="s">
        <v>2547</v>
      </c>
      <c r="Q706" s="14" t="s">
        <v>2547</v>
      </c>
      <c r="R706" s="14" t="s">
        <v>2547</v>
      </c>
      <c r="S706" s="14" t="s">
        <v>2547</v>
      </c>
      <c r="T706" s="14" t="s">
        <v>2547</v>
      </c>
      <c r="U706" s="14" t="s">
        <v>2547</v>
      </c>
      <c r="V706" s="1" t="s">
        <v>2548</v>
      </c>
      <c r="W706" s="5" t="s">
        <v>1621</v>
      </c>
      <c r="X706" s="14" t="s">
        <v>1622</v>
      </c>
      <c r="Y706" s="14" t="s">
        <v>2286</v>
      </c>
      <c r="Z706" s="18" t="s">
        <v>2547</v>
      </c>
      <c r="AA706" s="2" t="s">
        <v>2550</v>
      </c>
      <c r="AB706" s="14" t="s">
        <v>1623</v>
      </c>
      <c r="AC706" s="14" t="s">
        <v>2547</v>
      </c>
      <c r="AD706" s="14" t="s">
        <v>1509</v>
      </c>
      <c r="AE706" s="2" t="s">
        <v>2547</v>
      </c>
      <c r="AF706" s="2"/>
      <c r="AG706" s="14" t="s">
        <v>1625</v>
      </c>
      <c r="AH706" s="2" t="s">
        <v>3708</v>
      </c>
      <c r="AI706" s="14" t="s">
        <v>2547</v>
      </c>
      <c r="AJ706" s="14"/>
      <c r="AK706" s="14"/>
      <c r="AL706" s="14"/>
      <c r="AM706" s="14"/>
    </row>
    <row r="707" spans="1:39" s="43" customFormat="1" ht="12.75" outlineLevel="1">
      <c r="A707" s="14" t="s">
        <v>898</v>
      </c>
      <c r="B707" s="27" t="s">
        <v>2547</v>
      </c>
      <c r="C707" s="14" t="s">
        <v>1619</v>
      </c>
      <c r="D707" s="2">
        <f>COUNTIF(C:C,C707)</f>
        <v>13</v>
      </c>
      <c r="E707" s="21" t="s">
        <v>1899</v>
      </c>
      <c r="F707" s="14" t="s">
        <v>1620</v>
      </c>
      <c r="G707" s="14" t="s">
        <v>111</v>
      </c>
      <c r="H707" s="28"/>
      <c r="I707" s="2"/>
      <c r="J707" s="14" t="s">
        <v>1473</v>
      </c>
      <c r="K707" s="31">
        <v>39408</v>
      </c>
      <c r="L707" s="31">
        <v>39448</v>
      </c>
      <c r="M707" s="17">
        <v>6</v>
      </c>
      <c r="N707" s="31">
        <v>39629</v>
      </c>
      <c r="O707" s="14" t="s">
        <v>2547</v>
      </c>
      <c r="P707" s="14" t="s">
        <v>2547</v>
      </c>
      <c r="Q707" s="14" t="s">
        <v>2547</v>
      </c>
      <c r="R707" s="14" t="s">
        <v>2547</v>
      </c>
      <c r="S707" s="14" t="s">
        <v>2547</v>
      </c>
      <c r="T707" s="14" t="s">
        <v>2547</v>
      </c>
      <c r="U707" s="14" t="s">
        <v>2547</v>
      </c>
      <c r="V707" s="1" t="s">
        <v>2548</v>
      </c>
      <c r="W707" s="5" t="s">
        <v>1621</v>
      </c>
      <c r="X707" s="14" t="s">
        <v>1622</v>
      </c>
      <c r="Y707" s="14" t="s">
        <v>2286</v>
      </c>
      <c r="Z707" s="18" t="s">
        <v>2547</v>
      </c>
      <c r="AA707" s="2" t="s">
        <v>2550</v>
      </c>
      <c r="AB707" s="14" t="s">
        <v>1624</v>
      </c>
      <c r="AC707" s="14" t="s">
        <v>2547</v>
      </c>
      <c r="AD707" s="5" t="s">
        <v>2200</v>
      </c>
      <c r="AE707" s="2" t="s">
        <v>2547</v>
      </c>
      <c r="AF707" s="2"/>
      <c r="AG707" s="14" t="s">
        <v>1625</v>
      </c>
      <c r="AH707" s="2" t="s">
        <v>3708</v>
      </c>
      <c r="AI707" s="14" t="s">
        <v>2547</v>
      </c>
      <c r="AJ707" s="14"/>
      <c r="AK707" s="14"/>
      <c r="AL707" s="14"/>
      <c r="AM707" s="14"/>
    </row>
    <row r="708" spans="1:39" s="43" customFormat="1" ht="12.75" outlineLevel="1">
      <c r="A708" s="14" t="s">
        <v>898</v>
      </c>
      <c r="B708" s="27" t="s">
        <v>2547</v>
      </c>
      <c r="C708" s="14" t="s">
        <v>1619</v>
      </c>
      <c r="D708" s="2">
        <f>COUNTIF(C:C,C708)</f>
        <v>13</v>
      </c>
      <c r="E708" s="21" t="s">
        <v>1899</v>
      </c>
      <c r="F708" s="14" t="s">
        <v>1620</v>
      </c>
      <c r="G708" s="14" t="s">
        <v>111</v>
      </c>
      <c r="H708" s="28"/>
      <c r="I708" s="2"/>
      <c r="J708" s="14" t="s">
        <v>1473</v>
      </c>
      <c r="K708" s="31">
        <v>39408</v>
      </c>
      <c r="L708" s="31">
        <v>39448</v>
      </c>
      <c r="M708" s="17">
        <v>6</v>
      </c>
      <c r="N708" s="31">
        <v>39629</v>
      </c>
      <c r="O708" s="14" t="s">
        <v>2547</v>
      </c>
      <c r="P708" s="14" t="s">
        <v>2547</v>
      </c>
      <c r="Q708" s="14" t="s">
        <v>2547</v>
      </c>
      <c r="R708" s="14" t="s">
        <v>2547</v>
      </c>
      <c r="S708" s="14" t="s">
        <v>2547</v>
      </c>
      <c r="T708" s="14" t="s">
        <v>2547</v>
      </c>
      <c r="U708" s="14" t="s">
        <v>2547</v>
      </c>
      <c r="V708" s="1" t="s">
        <v>2548</v>
      </c>
      <c r="W708" s="5" t="s">
        <v>1621</v>
      </c>
      <c r="X708" s="14" t="s">
        <v>1622</v>
      </c>
      <c r="Y708" s="14" t="s">
        <v>2286</v>
      </c>
      <c r="Z708" s="18" t="s">
        <v>2547</v>
      </c>
      <c r="AA708" s="2" t="s">
        <v>2550</v>
      </c>
      <c r="AB708" s="14" t="s">
        <v>1624</v>
      </c>
      <c r="AC708" s="14" t="s">
        <v>2547</v>
      </c>
      <c r="AD708" s="14" t="s">
        <v>1498</v>
      </c>
      <c r="AE708" s="2" t="s">
        <v>2547</v>
      </c>
      <c r="AF708" s="2"/>
      <c r="AG708" s="14" t="s">
        <v>1625</v>
      </c>
      <c r="AH708" s="2" t="s">
        <v>3708</v>
      </c>
      <c r="AI708" s="14" t="s">
        <v>2547</v>
      </c>
      <c r="AJ708" s="14"/>
      <c r="AK708" s="14"/>
      <c r="AL708" s="14"/>
      <c r="AM708" s="14"/>
    </row>
    <row r="709" spans="1:39" s="43" customFormat="1" ht="12.75" outlineLevel="1">
      <c r="A709" s="14" t="s">
        <v>898</v>
      </c>
      <c r="B709" s="27" t="s">
        <v>2547</v>
      </c>
      <c r="C709" s="14" t="s">
        <v>1619</v>
      </c>
      <c r="D709" s="2">
        <f>COUNTIF(C:C,C709)</f>
        <v>13</v>
      </c>
      <c r="E709" s="21" t="s">
        <v>1899</v>
      </c>
      <c r="F709" s="14" t="s">
        <v>1620</v>
      </c>
      <c r="G709" s="14" t="s">
        <v>111</v>
      </c>
      <c r="H709" s="28"/>
      <c r="I709" s="2"/>
      <c r="J709" s="14" t="s">
        <v>1473</v>
      </c>
      <c r="K709" s="31">
        <v>39408</v>
      </c>
      <c r="L709" s="31">
        <v>39448</v>
      </c>
      <c r="M709" s="17">
        <v>6</v>
      </c>
      <c r="N709" s="31">
        <v>39629</v>
      </c>
      <c r="O709" s="14" t="s">
        <v>2547</v>
      </c>
      <c r="P709" s="14" t="s">
        <v>2547</v>
      </c>
      <c r="Q709" s="14" t="s">
        <v>2547</v>
      </c>
      <c r="R709" s="14" t="s">
        <v>2547</v>
      </c>
      <c r="S709" s="14" t="s">
        <v>2547</v>
      </c>
      <c r="T709" s="14" t="s">
        <v>2547</v>
      </c>
      <c r="U709" s="14" t="s">
        <v>2547</v>
      </c>
      <c r="V709" s="1" t="s">
        <v>2548</v>
      </c>
      <c r="W709" s="5" t="s">
        <v>1621</v>
      </c>
      <c r="X709" s="14" t="s">
        <v>1622</v>
      </c>
      <c r="Y709" s="14" t="s">
        <v>2286</v>
      </c>
      <c r="Z709" s="18" t="s">
        <v>2547</v>
      </c>
      <c r="AA709" s="2" t="s">
        <v>2550</v>
      </c>
      <c r="AB709" s="14" t="s">
        <v>1623</v>
      </c>
      <c r="AC709" s="14" t="s">
        <v>2547</v>
      </c>
      <c r="AD709" s="5" t="s">
        <v>1345</v>
      </c>
      <c r="AE709" s="2" t="s">
        <v>2547</v>
      </c>
      <c r="AF709" s="2"/>
      <c r="AG709" s="14" t="s">
        <v>1625</v>
      </c>
      <c r="AH709" s="2" t="s">
        <v>3708</v>
      </c>
      <c r="AI709" s="14" t="s">
        <v>2547</v>
      </c>
      <c r="AJ709" s="14"/>
      <c r="AK709" s="14"/>
      <c r="AL709" s="14"/>
      <c r="AM709" s="14"/>
    </row>
    <row r="710" spans="1:39" s="43" customFormat="1" ht="12.75" outlineLevel="1">
      <c r="A710" s="14" t="s">
        <v>898</v>
      </c>
      <c r="B710" s="27" t="s">
        <v>2547</v>
      </c>
      <c r="C710" s="14" t="s">
        <v>1619</v>
      </c>
      <c r="D710" s="2">
        <f>COUNTIF(C:C,C710)</f>
        <v>13</v>
      </c>
      <c r="E710" s="21" t="s">
        <v>1899</v>
      </c>
      <c r="F710" s="14" t="s">
        <v>1620</v>
      </c>
      <c r="G710" s="14" t="s">
        <v>111</v>
      </c>
      <c r="H710" s="28"/>
      <c r="I710" s="2"/>
      <c r="J710" s="14" t="s">
        <v>1473</v>
      </c>
      <c r="K710" s="31">
        <v>39408</v>
      </c>
      <c r="L710" s="31">
        <v>39448</v>
      </c>
      <c r="M710" s="17">
        <v>6</v>
      </c>
      <c r="N710" s="31">
        <v>39629</v>
      </c>
      <c r="O710" s="14" t="s">
        <v>2547</v>
      </c>
      <c r="P710" s="14" t="s">
        <v>2547</v>
      </c>
      <c r="Q710" s="14" t="s">
        <v>2547</v>
      </c>
      <c r="R710" s="14" t="s">
        <v>2547</v>
      </c>
      <c r="S710" s="14" t="s">
        <v>2547</v>
      </c>
      <c r="T710" s="14" t="s">
        <v>2547</v>
      </c>
      <c r="U710" s="14" t="s">
        <v>2547</v>
      </c>
      <c r="V710" s="1" t="s">
        <v>2548</v>
      </c>
      <c r="W710" s="5" t="s">
        <v>1621</v>
      </c>
      <c r="X710" s="14" t="s">
        <v>1622</v>
      </c>
      <c r="Y710" s="14" t="s">
        <v>2286</v>
      </c>
      <c r="Z710" s="18" t="s">
        <v>2547</v>
      </c>
      <c r="AA710" s="2" t="s">
        <v>2550</v>
      </c>
      <c r="AB710" s="14" t="s">
        <v>1624</v>
      </c>
      <c r="AC710" s="14" t="s">
        <v>2547</v>
      </c>
      <c r="AD710" s="14" t="s">
        <v>1499</v>
      </c>
      <c r="AE710" s="2" t="s">
        <v>2547</v>
      </c>
      <c r="AF710" s="2"/>
      <c r="AG710" s="14" t="s">
        <v>1625</v>
      </c>
      <c r="AH710" s="2" t="s">
        <v>3708</v>
      </c>
      <c r="AI710" s="14" t="s">
        <v>2547</v>
      </c>
      <c r="AJ710" s="14"/>
      <c r="AK710" s="14"/>
      <c r="AL710" s="14"/>
      <c r="AM710" s="14"/>
    </row>
    <row r="711" spans="1:39" s="43" customFormat="1" ht="12.75" outlineLevel="1">
      <c r="A711" s="14" t="s">
        <v>898</v>
      </c>
      <c r="B711" s="27" t="s">
        <v>2547</v>
      </c>
      <c r="C711" s="14" t="s">
        <v>1619</v>
      </c>
      <c r="D711" s="2">
        <f>COUNTIF(C:C,C711)</f>
        <v>13</v>
      </c>
      <c r="E711" s="21" t="s">
        <v>1899</v>
      </c>
      <c r="F711" s="14" t="s">
        <v>1620</v>
      </c>
      <c r="G711" s="14" t="s">
        <v>111</v>
      </c>
      <c r="H711" s="28"/>
      <c r="I711" s="2"/>
      <c r="J711" s="14" t="s">
        <v>1473</v>
      </c>
      <c r="K711" s="31">
        <v>39408</v>
      </c>
      <c r="L711" s="31">
        <v>39448</v>
      </c>
      <c r="M711" s="17">
        <v>6</v>
      </c>
      <c r="N711" s="31">
        <v>39629</v>
      </c>
      <c r="O711" s="14" t="s">
        <v>2547</v>
      </c>
      <c r="P711" s="14" t="s">
        <v>2547</v>
      </c>
      <c r="Q711" s="14" t="s">
        <v>2547</v>
      </c>
      <c r="R711" s="14" t="s">
        <v>2547</v>
      </c>
      <c r="S711" s="14" t="s">
        <v>2547</v>
      </c>
      <c r="T711" s="14" t="s">
        <v>2547</v>
      </c>
      <c r="U711" s="14" t="s">
        <v>2547</v>
      </c>
      <c r="V711" s="1" t="s">
        <v>2548</v>
      </c>
      <c r="W711" s="5" t="s">
        <v>1621</v>
      </c>
      <c r="X711" s="14" t="s">
        <v>1622</v>
      </c>
      <c r="Y711" s="14" t="s">
        <v>2286</v>
      </c>
      <c r="Z711" s="18" t="s">
        <v>2547</v>
      </c>
      <c r="AA711" s="2" t="s">
        <v>2550</v>
      </c>
      <c r="AB711" s="14" t="s">
        <v>1624</v>
      </c>
      <c r="AC711" s="14" t="s">
        <v>2547</v>
      </c>
      <c r="AD711" s="2" t="s">
        <v>1343</v>
      </c>
      <c r="AE711" s="2" t="s">
        <v>2547</v>
      </c>
      <c r="AF711" s="2"/>
      <c r="AG711" s="14" t="s">
        <v>1625</v>
      </c>
      <c r="AH711" s="2" t="s">
        <v>3708</v>
      </c>
      <c r="AI711" s="14" t="s">
        <v>2547</v>
      </c>
      <c r="AJ711" s="14"/>
      <c r="AK711" s="14"/>
      <c r="AL711" s="14"/>
      <c r="AM711" s="14"/>
    </row>
    <row r="712" spans="1:39" s="43" customFormat="1" ht="12.75" outlineLevel="1">
      <c r="A712" s="14" t="s">
        <v>898</v>
      </c>
      <c r="B712" s="27" t="s">
        <v>2547</v>
      </c>
      <c r="C712" s="14" t="s">
        <v>1619</v>
      </c>
      <c r="D712" s="2">
        <f>COUNTIF(C:C,C712)</f>
        <v>13</v>
      </c>
      <c r="E712" s="21" t="s">
        <v>1899</v>
      </c>
      <c r="F712" s="14" t="s">
        <v>1620</v>
      </c>
      <c r="G712" s="14" t="s">
        <v>111</v>
      </c>
      <c r="H712" s="28"/>
      <c r="I712" s="2"/>
      <c r="J712" s="14" t="s">
        <v>1473</v>
      </c>
      <c r="K712" s="31">
        <v>39408</v>
      </c>
      <c r="L712" s="31">
        <v>39448</v>
      </c>
      <c r="M712" s="17">
        <v>6</v>
      </c>
      <c r="N712" s="31">
        <v>39629</v>
      </c>
      <c r="O712" s="14" t="s">
        <v>2547</v>
      </c>
      <c r="P712" s="14" t="s">
        <v>2547</v>
      </c>
      <c r="Q712" s="14" t="s">
        <v>2547</v>
      </c>
      <c r="R712" s="14" t="s">
        <v>2547</v>
      </c>
      <c r="S712" s="14" t="s">
        <v>2547</v>
      </c>
      <c r="T712" s="14" t="s">
        <v>2547</v>
      </c>
      <c r="U712" s="14" t="s">
        <v>2547</v>
      </c>
      <c r="V712" s="1" t="s">
        <v>2548</v>
      </c>
      <c r="W712" s="5" t="s">
        <v>1621</v>
      </c>
      <c r="X712" s="14" t="s">
        <v>1622</v>
      </c>
      <c r="Y712" s="14" t="s">
        <v>2286</v>
      </c>
      <c r="Z712" s="18" t="s">
        <v>2547</v>
      </c>
      <c r="AA712" s="2" t="s">
        <v>2550</v>
      </c>
      <c r="AB712" s="14" t="s">
        <v>1623</v>
      </c>
      <c r="AC712" s="14" t="s">
        <v>2547</v>
      </c>
      <c r="AD712" s="2" t="s">
        <v>2199</v>
      </c>
      <c r="AE712" s="2" t="s">
        <v>2547</v>
      </c>
      <c r="AF712" s="2"/>
      <c r="AG712" s="14" t="s">
        <v>1625</v>
      </c>
      <c r="AH712" s="2" t="s">
        <v>3708</v>
      </c>
      <c r="AI712" s="14" t="s">
        <v>2547</v>
      </c>
      <c r="AJ712" s="14"/>
      <c r="AK712" s="14"/>
      <c r="AL712" s="14"/>
      <c r="AM712" s="14"/>
    </row>
    <row r="713" spans="1:39" s="43" customFormat="1" ht="12.75">
      <c r="A713" s="5" t="s">
        <v>898</v>
      </c>
      <c r="B713" s="27" t="s">
        <v>2228</v>
      </c>
      <c r="C713" s="2" t="s">
        <v>3746</v>
      </c>
      <c r="D713" s="2">
        <f>COUNTIF(C:C,C713)</f>
        <v>1</v>
      </c>
      <c r="E713" s="30"/>
      <c r="F713" s="5" t="s">
        <v>783</v>
      </c>
      <c r="G713" s="2" t="s">
        <v>106</v>
      </c>
      <c r="H713" s="2"/>
      <c r="I713" s="2"/>
      <c r="J713" s="5" t="s">
        <v>2552</v>
      </c>
      <c r="K713" s="3">
        <v>35551</v>
      </c>
      <c r="L713" s="3">
        <v>35551</v>
      </c>
      <c r="M713" s="28">
        <v>12</v>
      </c>
      <c r="N713" s="3">
        <v>35916</v>
      </c>
      <c r="O713" s="2">
        <v>3</v>
      </c>
      <c r="P713" s="29">
        <f>IF(OR(N713="?",(O713="?")),"?",DATE(YEAR(N713),MONTH(N713)-(O713),DAY(N713)))</f>
        <v>35827</v>
      </c>
      <c r="Q713" s="2" t="s">
        <v>2985</v>
      </c>
      <c r="R713" s="2">
        <v>12</v>
      </c>
      <c r="S713" s="2" t="s">
        <v>2547</v>
      </c>
      <c r="T713" s="29">
        <f>IF(OR(O713="?",(U713="?")),"?",DATE(YEAR(U713),MONTH(U713)-(O713),DAY(U713)))</f>
        <v>36192</v>
      </c>
      <c r="U713" s="29">
        <f>IF(R713&lt;250,DATE(YEAR(N713),MONTH(N713)+(R713),DAY(N713)),IF(R713="Nvt",DATE(YEAR(N713),MONTH(N713),DAY(N713)),"?"))</f>
        <v>36281</v>
      </c>
      <c r="V713" s="1" t="s">
        <v>2548</v>
      </c>
      <c r="W713" s="1" t="s">
        <v>1659</v>
      </c>
      <c r="X713" s="2" t="s">
        <v>222</v>
      </c>
      <c r="Y713" s="1" t="s">
        <v>1778</v>
      </c>
      <c r="Z713" s="4" t="s">
        <v>2547</v>
      </c>
      <c r="AA713" s="2" t="s">
        <v>2550</v>
      </c>
      <c r="AB713" s="2" t="s">
        <v>1156</v>
      </c>
      <c r="AC713" s="2" t="s">
        <v>919</v>
      </c>
      <c r="AD713" s="5" t="s">
        <v>2195</v>
      </c>
      <c r="AE713" s="2" t="s">
        <v>2547</v>
      </c>
      <c r="AF713" s="2" t="s">
        <v>2985</v>
      </c>
      <c r="AG713" s="1" t="s">
        <v>1660</v>
      </c>
      <c r="AH713" s="2" t="s">
        <v>920</v>
      </c>
      <c r="AI713" s="2" t="s">
        <v>2547</v>
      </c>
      <c r="AJ713" s="2"/>
      <c r="AK713" s="2"/>
      <c r="AL713" s="2"/>
      <c r="AM713" s="2"/>
    </row>
    <row r="714" spans="1:39" s="43" customFormat="1" ht="12.75">
      <c r="A714" s="14" t="s">
        <v>898</v>
      </c>
      <c r="B714" s="27" t="s">
        <v>2433</v>
      </c>
      <c r="C714" s="14" t="s">
        <v>2613</v>
      </c>
      <c r="D714" s="2">
        <f>COUNTIF(C:C,C714)</f>
        <v>1</v>
      </c>
      <c r="E714" s="21"/>
      <c r="F714" s="14" t="s">
        <v>2547</v>
      </c>
      <c r="G714" s="2" t="s">
        <v>126</v>
      </c>
      <c r="H714" s="28"/>
      <c r="I714" s="14"/>
      <c r="J714" s="14" t="s">
        <v>3421</v>
      </c>
      <c r="K714" s="31">
        <v>39770</v>
      </c>
      <c r="L714" s="31">
        <v>39984</v>
      </c>
      <c r="M714" s="17">
        <v>1</v>
      </c>
      <c r="N714" s="31">
        <v>39998</v>
      </c>
      <c r="O714" s="14" t="s">
        <v>2547</v>
      </c>
      <c r="P714" s="14" t="s">
        <v>2547</v>
      </c>
      <c r="Q714" s="14" t="s">
        <v>2547</v>
      </c>
      <c r="R714" s="14" t="s">
        <v>2547</v>
      </c>
      <c r="S714" s="14" t="s">
        <v>2547</v>
      </c>
      <c r="T714" s="14" t="s">
        <v>2547</v>
      </c>
      <c r="U714" s="14" t="s">
        <v>2547</v>
      </c>
      <c r="V714" s="3" t="s">
        <v>2548</v>
      </c>
      <c r="W714" s="2" t="s">
        <v>2135</v>
      </c>
      <c r="X714" s="14" t="s">
        <v>2136</v>
      </c>
      <c r="Y714" s="14" t="s">
        <v>3765</v>
      </c>
      <c r="Z714" s="18" t="s">
        <v>3708</v>
      </c>
      <c r="AA714" s="14" t="s">
        <v>2550</v>
      </c>
      <c r="AB714" s="14" t="s">
        <v>3708</v>
      </c>
      <c r="AC714" s="14" t="s">
        <v>3708</v>
      </c>
      <c r="AD714" s="14" t="s">
        <v>3708</v>
      </c>
      <c r="AE714" s="14" t="s">
        <v>2547</v>
      </c>
      <c r="AF714" s="14" t="s">
        <v>785</v>
      </c>
      <c r="AG714" s="14" t="s">
        <v>3766</v>
      </c>
      <c r="AH714" s="14" t="s">
        <v>3708</v>
      </c>
      <c r="AI714" s="14"/>
      <c r="AJ714" s="14"/>
      <c r="AK714" s="14"/>
      <c r="AL714" s="14"/>
      <c r="AM714" s="14"/>
    </row>
    <row r="715" spans="1:39" s="43" customFormat="1" ht="12.75">
      <c r="A715" s="13" t="s">
        <v>3784</v>
      </c>
      <c r="B715" s="27"/>
      <c r="C715" s="59"/>
      <c r="D715" s="59"/>
      <c r="E715" s="62"/>
      <c r="F715" s="59"/>
      <c r="G715" s="59"/>
      <c r="H715" s="59"/>
      <c r="I715" s="59"/>
      <c r="J715" s="13"/>
      <c r="K715" s="59"/>
      <c r="L715" s="59"/>
      <c r="M715" s="59"/>
      <c r="N715" s="59"/>
      <c r="O715" s="59"/>
      <c r="P715" s="59"/>
      <c r="Q715" s="59"/>
      <c r="R715" s="59"/>
      <c r="S715" s="59"/>
      <c r="T715" s="59"/>
      <c r="U715" s="59" t="s">
        <v>2611</v>
      </c>
      <c r="V715" s="59"/>
      <c r="W715" s="59"/>
      <c r="X715" s="59"/>
      <c r="Y715" s="59"/>
      <c r="Z715" s="59"/>
      <c r="AA715" s="59"/>
      <c r="AB715" s="59"/>
      <c r="AC715" s="59"/>
      <c r="AD715" s="59"/>
      <c r="AE715" s="59"/>
      <c r="AF715" s="59"/>
      <c r="AG715" s="59"/>
      <c r="AH715" s="59"/>
      <c r="AI715" s="59"/>
      <c r="AJ715" s="59"/>
      <c r="AK715" s="59"/>
      <c r="AL715" s="59"/>
      <c r="AM715" s="59"/>
    </row>
    <row r="716" spans="1:39" s="43" customFormat="1" ht="12.75" outlineLevel="1">
      <c r="A716" s="14" t="s">
        <v>898</v>
      </c>
      <c r="B716" s="27" t="s">
        <v>2229</v>
      </c>
      <c r="C716" s="2" t="s">
        <v>3011</v>
      </c>
      <c r="D716" s="2">
        <f>COUNTIF(C:C,C716)</f>
        <v>2</v>
      </c>
      <c r="E716" s="22">
        <v>55621</v>
      </c>
      <c r="F716" s="2" t="s">
        <v>1957</v>
      </c>
      <c r="G716" s="2" t="s">
        <v>122</v>
      </c>
      <c r="H716" s="28"/>
      <c r="I716" s="2"/>
      <c r="J716" s="2" t="s">
        <v>2546</v>
      </c>
      <c r="K716" s="3">
        <v>38833</v>
      </c>
      <c r="L716" s="2" t="s">
        <v>2547</v>
      </c>
      <c r="M716" s="2" t="s">
        <v>2547</v>
      </c>
      <c r="N716" s="2" t="s">
        <v>2547</v>
      </c>
      <c r="O716" s="2" t="s">
        <v>2547</v>
      </c>
      <c r="P716" s="2" t="s">
        <v>2547</v>
      </c>
      <c r="Q716" s="2" t="s">
        <v>2547</v>
      </c>
      <c r="R716" s="2" t="s">
        <v>2547</v>
      </c>
      <c r="S716" s="2" t="s">
        <v>2547</v>
      </c>
      <c r="T716" s="2" t="s">
        <v>2547</v>
      </c>
      <c r="U716" s="2" t="s">
        <v>2547</v>
      </c>
      <c r="V716" s="1" t="s">
        <v>2548</v>
      </c>
      <c r="W716" s="2" t="s">
        <v>153</v>
      </c>
      <c r="X716" s="2" t="s">
        <v>1959</v>
      </c>
      <c r="Y716" s="2" t="s">
        <v>3767</v>
      </c>
      <c r="Z716" s="4">
        <v>506</v>
      </c>
      <c r="AA716" s="2" t="s">
        <v>2550</v>
      </c>
      <c r="AB716" s="2" t="s">
        <v>2799</v>
      </c>
      <c r="AC716" s="2" t="s">
        <v>2800</v>
      </c>
      <c r="AD716" s="2" t="s">
        <v>2547</v>
      </c>
      <c r="AE716" s="2" t="s">
        <v>209</v>
      </c>
      <c r="AF716" s="2"/>
      <c r="AG716" s="2" t="s">
        <v>2207</v>
      </c>
      <c r="AH716" s="2" t="s">
        <v>2547</v>
      </c>
      <c r="AI716" s="2" t="s">
        <v>2547</v>
      </c>
      <c r="AJ716" s="2"/>
      <c r="AK716" s="2"/>
      <c r="AL716" s="2"/>
      <c r="AM716" s="2"/>
    </row>
    <row r="717" spans="1:39" s="43" customFormat="1" ht="12.75" outlineLevel="1">
      <c r="A717" s="14" t="s">
        <v>898</v>
      </c>
      <c r="B717" s="27" t="s">
        <v>2229</v>
      </c>
      <c r="C717" s="2" t="s">
        <v>3011</v>
      </c>
      <c r="D717" s="2">
        <f>COUNTIF(C:C,C717)</f>
        <v>2</v>
      </c>
      <c r="E717" s="22">
        <v>55536</v>
      </c>
      <c r="F717" s="2" t="s">
        <v>1958</v>
      </c>
      <c r="G717" s="2" t="s">
        <v>122</v>
      </c>
      <c r="H717" s="28"/>
      <c r="I717" s="2"/>
      <c r="J717" s="2" t="s">
        <v>2546</v>
      </c>
      <c r="K717" s="3">
        <v>38833</v>
      </c>
      <c r="L717" s="2" t="s">
        <v>2547</v>
      </c>
      <c r="M717" s="2" t="s">
        <v>2547</v>
      </c>
      <c r="N717" s="2" t="s">
        <v>2547</v>
      </c>
      <c r="O717" s="2" t="s">
        <v>2547</v>
      </c>
      <c r="P717" s="2" t="s">
        <v>2547</v>
      </c>
      <c r="Q717" s="2" t="s">
        <v>2547</v>
      </c>
      <c r="R717" s="2" t="s">
        <v>2547</v>
      </c>
      <c r="S717" s="2" t="s">
        <v>2547</v>
      </c>
      <c r="T717" s="2" t="s">
        <v>2547</v>
      </c>
      <c r="U717" s="2" t="s">
        <v>2547</v>
      </c>
      <c r="V717" s="1" t="s">
        <v>2548</v>
      </c>
      <c r="W717" s="2" t="s">
        <v>153</v>
      </c>
      <c r="X717" s="2" t="s">
        <v>1959</v>
      </c>
      <c r="Y717" s="2" t="s">
        <v>3767</v>
      </c>
      <c r="Z717" s="4">
        <v>518</v>
      </c>
      <c r="AA717" s="2" t="s">
        <v>2550</v>
      </c>
      <c r="AB717" s="2" t="s">
        <v>1960</v>
      </c>
      <c r="AC717" s="2" t="s">
        <v>2800</v>
      </c>
      <c r="AD717" s="2" t="s">
        <v>2547</v>
      </c>
      <c r="AE717" s="2" t="s">
        <v>209</v>
      </c>
      <c r="AF717" s="2"/>
      <c r="AG717" s="2" t="s">
        <v>2207</v>
      </c>
      <c r="AH717" s="2" t="s">
        <v>2547</v>
      </c>
      <c r="AI717" s="2" t="s">
        <v>2547</v>
      </c>
      <c r="AJ717" s="2"/>
      <c r="AK717" s="2"/>
      <c r="AL717" s="2"/>
      <c r="AM717" s="2"/>
    </row>
    <row r="718" spans="1:39" s="43" customFormat="1" ht="12.75">
      <c r="A718" s="13" t="s">
        <v>997</v>
      </c>
      <c r="B718" s="27"/>
      <c r="C718" s="2"/>
      <c r="D718" s="2"/>
      <c r="E718" s="22"/>
      <c r="F718" s="2"/>
      <c r="G718" s="2"/>
      <c r="H718" s="28"/>
      <c r="I718" s="2"/>
      <c r="J718" s="13"/>
      <c r="K718" s="3"/>
      <c r="L718" s="2"/>
      <c r="M718" s="2"/>
      <c r="N718" s="2"/>
      <c r="O718" s="2"/>
      <c r="P718" s="2"/>
      <c r="Q718" s="2"/>
      <c r="R718" s="2"/>
      <c r="S718" s="2"/>
      <c r="T718" s="2"/>
      <c r="U718" s="2"/>
      <c r="V718" s="1"/>
      <c r="W718" s="2"/>
      <c r="X718" s="2"/>
      <c r="Y718" s="2"/>
      <c r="Z718" s="4"/>
      <c r="AA718" s="2"/>
      <c r="AB718" s="2"/>
      <c r="AC718" s="2"/>
      <c r="AD718" s="2"/>
      <c r="AE718" s="2"/>
      <c r="AF718" s="2"/>
      <c r="AG718" s="2"/>
      <c r="AH718" s="2"/>
      <c r="AI718" s="2"/>
      <c r="AJ718" s="2"/>
      <c r="AK718" s="2"/>
      <c r="AL718" s="2"/>
      <c r="AM718" s="2"/>
    </row>
    <row r="719" spans="1:39" s="43" customFormat="1" ht="12.75" outlineLevel="1">
      <c r="A719" s="14" t="s">
        <v>898</v>
      </c>
      <c r="B719" s="27" t="s">
        <v>2941</v>
      </c>
      <c r="C719" s="2" t="s">
        <v>1443</v>
      </c>
      <c r="D719" s="2">
        <f>COUNTIF(C:C,C719)</f>
        <v>1</v>
      </c>
      <c r="E719" s="30" t="s">
        <v>1900</v>
      </c>
      <c r="F719" s="5" t="s">
        <v>3417</v>
      </c>
      <c r="G719" s="2" t="s">
        <v>31</v>
      </c>
      <c r="H719" s="28"/>
      <c r="I719" s="2"/>
      <c r="J719" s="5" t="s">
        <v>143</v>
      </c>
      <c r="K719" s="3">
        <v>38149</v>
      </c>
      <c r="L719" s="3">
        <v>38169</v>
      </c>
      <c r="M719" s="5">
        <v>12</v>
      </c>
      <c r="N719" s="3">
        <v>38534</v>
      </c>
      <c r="O719" s="1">
        <v>2</v>
      </c>
      <c r="P719" s="29">
        <f aca="true" t="shared" si="62" ref="P719:P726">IF(OR(N719="?",(O719="?")),"?",DATE(YEAR(N719),MONTH(N719)-(O719),DAY(N719)))</f>
        <v>38473</v>
      </c>
      <c r="Q719" s="2" t="s">
        <v>2985</v>
      </c>
      <c r="R719" s="1">
        <v>12</v>
      </c>
      <c r="S719" s="2" t="s">
        <v>2547</v>
      </c>
      <c r="T719" s="29">
        <f>IF(OR(O719="?",(U719="?")),"?",DATE(YEAR(U719),MONTH(U719)-(O719),DAY(U719)))</f>
        <v>38838</v>
      </c>
      <c r="U719" s="29">
        <f>IF(R719&lt;250,DATE(YEAR(N719),MONTH(N719)+(R719),DAY(N719)),IF(R719="Nvt",DATE(YEAR(N719),MONTH(N719),DAY(N719)),"?"))</f>
        <v>38899</v>
      </c>
      <c r="V719" s="1" t="s">
        <v>2548</v>
      </c>
      <c r="W719" s="5" t="s">
        <v>2714</v>
      </c>
      <c r="X719" s="2" t="s">
        <v>2715</v>
      </c>
      <c r="Y719" s="1" t="s">
        <v>145</v>
      </c>
      <c r="Z719" s="4">
        <v>4322.5</v>
      </c>
      <c r="AA719" s="2" t="s">
        <v>2550</v>
      </c>
      <c r="AB719" s="2" t="s">
        <v>1613</v>
      </c>
      <c r="AC719" s="2" t="s">
        <v>2547</v>
      </c>
      <c r="AD719" s="1" t="s">
        <v>1498</v>
      </c>
      <c r="AE719" s="2" t="s">
        <v>2547</v>
      </c>
      <c r="AF719" s="2"/>
      <c r="AG719" s="1" t="s">
        <v>2604</v>
      </c>
      <c r="AH719" s="2" t="s">
        <v>3708</v>
      </c>
      <c r="AI719" s="2" t="s">
        <v>2547</v>
      </c>
      <c r="AJ719" s="2"/>
      <c r="AK719" s="2"/>
      <c r="AL719" s="2"/>
      <c r="AM719" s="2"/>
    </row>
    <row r="720" spans="1:39" s="43" customFormat="1" ht="12.75" outlineLevel="1">
      <c r="A720" s="14" t="s">
        <v>898</v>
      </c>
      <c r="B720" s="27" t="s">
        <v>2230</v>
      </c>
      <c r="C720" s="2" t="s">
        <v>1442</v>
      </c>
      <c r="D720" s="2">
        <f>COUNTIF(C:C,C720)</f>
        <v>1</v>
      </c>
      <c r="E720" s="22" t="s">
        <v>1901</v>
      </c>
      <c r="F720" s="2" t="s">
        <v>1171</v>
      </c>
      <c r="G720" s="2" t="s">
        <v>31</v>
      </c>
      <c r="H720" s="28"/>
      <c r="I720" s="2"/>
      <c r="J720" s="5" t="s">
        <v>2552</v>
      </c>
      <c r="K720" s="2" t="s">
        <v>2547</v>
      </c>
      <c r="L720" s="3" t="s">
        <v>2547</v>
      </c>
      <c r="M720" s="28">
        <v>12</v>
      </c>
      <c r="N720" s="2" t="s">
        <v>2547</v>
      </c>
      <c r="O720" s="2">
        <v>2</v>
      </c>
      <c r="P720" s="29" t="str">
        <f t="shared" si="62"/>
        <v>?</v>
      </c>
      <c r="Q720" s="2" t="s">
        <v>2547</v>
      </c>
      <c r="R720" s="2">
        <v>12</v>
      </c>
      <c r="S720" s="2" t="s">
        <v>2547</v>
      </c>
      <c r="T720" s="29" t="s">
        <v>2547</v>
      </c>
      <c r="U720" s="29" t="s">
        <v>2547</v>
      </c>
      <c r="V720" s="1" t="s">
        <v>2548</v>
      </c>
      <c r="W720" s="5" t="s">
        <v>2714</v>
      </c>
      <c r="X720" s="2" t="s">
        <v>2715</v>
      </c>
      <c r="Y720" s="1" t="s">
        <v>3781</v>
      </c>
      <c r="Z720" s="4">
        <v>1880</v>
      </c>
      <c r="AA720" s="2" t="s">
        <v>2550</v>
      </c>
      <c r="AB720" s="2" t="s">
        <v>1170</v>
      </c>
      <c r="AC720" s="2" t="s">
        <v>2547</v>
      </c>
      <c r="AD720" s="1" t="s">
        <v>1498</v>
      </c>
      <c r="AE720" s="2" t="s">
        <v>2547</v>
      </c>
      <c r="AF720" s="2"/>
      <c r="AG720" s="1" t="s">
        <v>3782</v>
      </c>
      <c r="AH720" s="2" t="s">
        <v>3708</v>
      </c>
      <c r="AI720" s="2" t="s">
        <v>2547</v>
      </c>
      <c r="AJ720" s="2"/>
      <c r="AK720" s="2"/>
      <c r="AL720" s="2"/>
      <c r="AM720" s="2"/>
    </row>
    <row r="721" spans="1:39" s="43" customFormat="1" ht="12.75" outlineLevel="1">
      <c r="A721" s="14" t="s">
        <v>898</v>
      </c>
      <c r="B721" s="27" t="s">
        <v>2231</v>
      </c>
      <c r="C721" s="2" t="s">
        <v>1441</v>
      </c>
      <c r="D721" s="2">
        <f>COUNTIF(C:C,C721)</f>
        <v>1</v>
      </c>
      <c r="E721" s="22">
        <v>67</v>
      </c>
      <c r="F721" s="2" t="s">
        <v>1768</v>
      </c>
      <c r="G721" s="2" t="s">
        <v>31</v>
      </c>
      <c r="H721" s="28"/>
      <c r="I721" s="2"/>
      <c r="J721" s="5" t="s">
        <v>2552</v>
      </c>
      <c r="K721" s="3">
        <v>39098</v>
      </c>
      <c r="L721" s="3">
        <v>39098</v>
      </c>
      <c r="M721" s="28" t="s">
        <v>2547</v>
      </c>
      <c r="N721" s="2" t="s">
        <v>2547</v>
      </c>
      <c r="O721" s="2" t="s">
        <v>2547</v>
      </c>
      <c r="P721" s="29" t="str">
        <f t="shared" si="62"/>
        <v>?</v>
      </c>
      <c r="Q721" s="2" t="s">
        <v>2547</v>
      </c>
      <c r="R721" s="2" t="s">
        <v>2547</v>
      </c>
      <c r="S721" s="2" t="s">
        <v>2547</v>
      </c>
      <c r="T721" s="29" t="str">
        <f aca="true" t="shared" si="63" ref="T721:T726">IF(OR(O721="?",(U721="?")),"?",DATE(YEAR(U721),MONTH(U721)-(O721),DAY(U721)))</f>
        <v>?</v>
      </c>
      <c r="U721" s="29" t="str">
        <f aca="true" t="shared" si="64" ref="U721:U726">IF(R721&lt;250,DATE(YEAR(N721),MONTH(N721)+(R721),DAY(N721)),IF(R721="Nvt",DATE(YEAR(N721),MONTH(N721),DAY(N721)),"?"))</f>
        <v>?</v>
      </c>
      <c r="V721" s="1" t="s">
        <v>2548</v>
      </c>
      <c r="W721" s="5" t="s">
        <v>839</v>
      </c>
      <c r="X721" s="2" t="s">
        <v>1769</v>
      </c>
      <c r="Y721" s="1" t="s">
        <v>2531</v>
      </c>
      <c r="Z721" s="4">
        <v>11595</v>
      </c>
      <c r="AA721" s="2" t="s">
        <v>2550</v>
      </c>
      <c r="AB721" s="2" t="s">
        <v>1770</v>
      </c>
      <c r="AC721" s="2" t="s">
        <v>2547</v>
      </c>
      <c r="AD721" s="2" t="s">
        <v>2547</v>
      </c>
      <c r="AE721" s="2" t="s">
        <v>2547</v>
      </c>
      <c r="AF721" s="2"/>
      <c r="AG721" s="1" t="s">
        <v>2532</v>
      </c>
      <c r="AH721" s="2" t="s">
        <v>3708</v>
      </c>
      <c r="AI721" s="2" t="s">
        <v>2547</v>
      </c>
      <c r="AJ721" s="2"/>
      <c r="AK721" s="2"/>
      <c r="AL721" s="2"/>
      <c r="AM721" s="2"/>
    </row>
    <row r="722" spans="1:39" s="43" customFormat="1" ht="12.75" outlineLevel="1">
      <c r="A722" s="14" t="s">
        <v>898</v>
      </c>
      <c r="B722" s="27" t="s">
        <v>2232</v>
      </c>
      <c r="C722" s="2" t="s">
        <v>1440</v>
      </c>
      <c r="D722" s="2">
        <f>COUNTIF(C:C,C722)</f>
        <v>1</v>
      </c>
      <c r="E722" s="22">
        <v>40</v>
      </c>
      <c r="F722" s="2" t="s">
        <v>1840</v>
      </c>
      <c r="G722" s="2" t="s">
        <v>31</v>
      </c>
      <c r="H722" s="28"/>
      <c r="I722" s="2"/>
      <c r="J722" s="5" t="s">
        <v>2552</v>
      </c>
      <c r="K722" s="3">
        <v>39098</v>
      </c>
      <c r="L722" s="3">
        <v>39098</v>
      </c>
      <c r="M722" s="28" t="s">
        <v>2547</v>
      </c>
      <c r="N722" s="2" t="s">
        <v>2547</v>
      </c>
      <c r="O722" s="2" t="s">
        <v>2547</v>
      </c>
      <c r="P722" s="29" t="str">
        <f t="shared" si="62"/>
        <v>?</v>
      </c>
      <c r="Q722" s="2" t="s">
        <v>2547</v>
      </c>
      <c r="R722" s="2" t="s">
        <v>2547</v>
      </c>
      <c r="S722" s="2" t="s">
        <v>2547</v>
      </c>
      <c r="T722" s="29" t="str">
        <f t="shared" si="63"/>
        <v>?</v>
      </c>
      <c r="U722" s="29" t="str">
        <f t="shared" si="64"/>
        <v>?</v>
      </c>
      <c r="V722" s="1" t="s">
        <v>2548</v>
      </c>
      <c r="W722" s="5" t="s">
        <v>839</v>
      </c>
      <c r="X722" s="2" t="s">
        <v>1841</v>
      </c>
      <c r="Y722" s="1" t="s">
        <v>2531</v>
      </c>
      <c r="Z722" s="4">
        <v>36585</v>
      </c>
      <c r="AA722" s="2" t="s">
        <v>2550</v>
      </c>
      <c r="AB722" s="2" t="s">
        <v>1842</v>
      </c>
      <c r="AC722" s="2" t="s">
        <v>2547</v>
      </c>
      <c r="AD722" s="2" t="s">
        <v>2547</v>
      </c>
      <c r="AE722" s="2" t="s">
        <v>2547</v>
      </c>
      <c r="AF722" s="2"/>
      <c r="AG722" s="1" t="s">
        <v>2533</v>
      </c>
      <c r="AH722" s="2" t="s">
        <v>3708</v>
      </c>
      <c r="AI722" s="2" t="s">
        <v>2547</v>
      </c>
      <c r="AJ722" s="2"/>
      <c r="AK722" s="2"/>
      <c r="AL722" s="2"/>
      <c r="AM722" s="2"/>
    </row>
    <row r="723" spans="1:39" s="43" customFormat="1" ht="12.75" outlineLevel="1">
      <c r="A723" s="14" t="s">
        <v>898</v>
      </c>
      <c r="B723" s="27" t="s">
        <v>2233</v>
      </c>
      <c r="C723" s="2" t="s">
        <v>3386</v>
      </c>
      <c r="D723" s="2">
        <f>COUNTIF(C:C,C723)</f>
        <v>1</v>
      </c>
      <c r="E723" s="22"/>
      <c r="F723" s="2" t="s">
        <v>2547</v>
      </c>
      <c r="G723" s="2" t="s">
        <v>112</v>
      </c>
      <c r="H723" s="28"/>
      <c r="I723" s="2"/>
      <c r="J723" s="5" t="s">
        <v>2552</v>
      </c>
      <c r="K723" s="3">
        <v>39132</v>
      </c>
      <c r="L723" s="3">
        <v>39036</v>
      </c>
      <c r="M723" s="28">
        <v>60</v>
      </c>
      <c r="N723" s="3">
        <v>40862</v>
      </c>
      <c r="O723" s="2">
        <v>12</v>
      </c>
      <c r="P723" s="29">
        <f t="shared" si="62"/>
        <v>40497</v>
      </c>
      <c r="Q723" s="2" t="s">
        <v>2985</v>
      </c>
      <c r="R723" s="2">
        <v>12</v>
      </c>
      <c r="S723" s="2" t="s">
        <v>2547</v>
      </c>
      <c r="T723" s="29">
        <f t="shared" si="63"/>
        <v>40862</v>
      </c>
      <c r="U723" s="29">
        <f t="shared" si="64"/>
        <v>41228</v>
      </c>
      <c r="V723" s="1" t="s">
        <v>2548</v>
      </c>
      <c r="W723" s="5" t="s">
        <v>411</v>
      </c>
      <c r="X723" s="2" t="s">
        <v>1119</v>
      </c>
      <c r="Y723" s="1" t="s">
        <v>1792</v>
      </c>
      <c r="Z723" s="4" t="s">
        <v>2547</v>
      </c>
      <c r="AA723" s="2" t="s">
        <v>2550</v>
      </c>
      <c r="AB723" s="2" t="s">
        <v>2024</v>
      </c>
      <c r="AC723" s="2" t="s">
        <v>2547</v>
      </c>
      <c r="AD723" s="1" t="s">
        <v>1498</v>
      </c>
      <c r="AE723" s="2" t="s">
        <v>2547</v>
      </c>
      <c r="AF723" s="2"/>
      <c r="AG723" s="1" t="s">
        <v>3779</v>
      </c>
      <c r="AH723" s="2" t="s">
        <v>3708</v>
      </c>
      <c r="AI723" s="2" t="s">
        <v>2547</v>
      </c>
      <c r="AJ723" s="2"/>
      <c r="AK723" s="2"/>
      <c r="AL723" s="2"/>
      <c r="AM723" s="2"/>
    </row>
    <row r="724" spans="1:39" s="43" customFormat="1" ht="12.75" outlineLevel="1">
      <c r="A724" s="5"/>
      <c r="B724" s="27" t="s">
        <v>2234</v>
      </c>
      <c r="C724" s="2" t="s">
        <v>550</v>
      </c>
      <c r="D724" s="2"/>
      <c r="E724" s="30" t="s">
        <v>1902</v>
      </c>
      <c r="F724" s="5" t="s">
        <v>1212</v>
      </c>
      <c r="G724" s="2" t="s">
        <v>31</v>
      </c>
      <c r="H724" s="28"/>
      <c r="I724" s="2"/>
      <c r="J724" s="5" t="s">
        <v>2552</v>
      </c>
      <c r="K724" s="3">
        <v>39080</v>
      </c>
      <c r="L724" s="3" t="s">
        <v>2547</v>
      </c>
      <c r="M724" s="5" t="s">
        <v>2547</v>
      </c>
      <c r="N724" s="2" t="s">
        <v>2547</v>
      </c>
      <c r="O724" s="2" t="s">
        <v>2547</v>
      </c>
      <c r="P724" s="29" t="str">
        <f t="shared" si="62"/>
        <v>?</v>
      </c>
      <c r="Q724" s="2" t="s">
        <v>2547</v>
      </c>
      <c r="R724" s="2" t="s">
        <v>2547</v>
      </c>
      <c r="S724" s="2" t="s">
        <v>2547</v>
      </c>
      <c r="T724" s="29" t="str">
        <f t="shared" si="63"/>
        <v>?</v>
      </c>
      <c r="U724" s="29" t="str">
        <f t="shared" si="64"/>
        <v>?</v>
      </c>
      <c r="V724" s="1" t="s">
        <v>2548</v>
      </c>
      <c r="W724" s="5" t="s">
        <v>1303</v>
      </c>
      <c r="X724" s="2" t="s">
        <v>1304</v>
      </c>
      <c r="Y724" s="1" t="s">
        <v>148</v>
      </c>
      <c r="Z724" s="4" t="s">
        <v>2547</v>
      </c>
      <c r="AA724" s="2" t="s">
        <v>2550</v>
      </c>
      <c r="AB724" s="2" t="s">
        <v>2547</v>
      </c>
      <c r="AC724" s="2" t="s">
        <v>2547</v>
      </c>
      <c r="AD724" s="2" t="s">
        <v>2547</v>
      </c>
      <c r="AE724" s="2" t="s">
        <v>2547</v>
      </c>
      <c r="AF724" s="2"/>
      <c r="AG724" s="1" t="s">
        <v>3788</v>
      </c>
      <c r="AH724" s="2" t="s">
        <v>3708</v>
      </c>
      <c r="AI724" s="2" t="s">
        <v>2547</v>
      </c>
      <c r="AJ724" s="2"/>
      <c r="AK724" s="2"/>
      <c r="AL724" s="2"/>
      <c r="AM724" s="2"/>
    </row>
    <row r="725" spans="1:39" s="43" customFormat="1" ht="12.75" outlineLevel="1">
      <c r="A725" s="5" t="s">
        <v>899</v>
      </c>
      <c r="B725" s="27" t="s">
        <v>2235</v>
      </c>
      <c r="C725" s="2" t="s">
        <v>613</v>
      </c>
      <c r="D725" s="2"/>
      <c r="E725" s="22" t="s">
        <v>1903</v>
      </c>
      <c r="F725" s="2" t="s">
        <v>2287</v>
      </c>
      <c r="G725" s="2" t="s">
        <v>114</v>
      </c>
      <c r="H725" s="28"/>
      <c r="I725" s="2"/>
      <c r="J725" s="5" t="s">
        <v>1776</v>
      </c>
      <c r="K725" s="3">
        <v>39021</v>
      </c>
      <c r="L725" s="3">
        <v>38993</v>
      </c>
      <c r="M725" s="28" t="s">
        <v>2547</v>
      </c>
      <c r="N725" s="2" t="s">
        <v>2547</v>
      </c>
      <c r="O725" s="2" t="s">
        <v>2547</v>
      </c>
      <c r="P725" s="29" t="str">
        <f t="shared" si="62"/>
        <v>?</v>
      </c>
      <c r="Q725" s="2" t="s">
        <v>2547</v>
      </c>
      <c r="R725" s="2" t="s">
        <v>2547</v>
      </c>
      <c r="S725" s="2" t="s">
        <v>2547</v>
      </c>
      <c r="T725" s="29" t="str">
        <f t="shared" si="63"/>
        <v>?</v>
      </c>
      <c r="U725" s="29" t="str">
        <f t="shared" si="64"/>
        <v>?</v>
      </c>
      <c r="V725" s="1" t="s">
        <v>2548</v>
      </c>
      <c r="W725" s="5" t="s">
        <v>2288</v>
      </c>
      <c r="X725" s="2" t="s">
        <v>1766</v>
      </c>
      <c r="Y725" s="2" t="s">
        <v>1767</v>
      </c>
      <c r="Z725" s="4" t="s">
        <v>2547</v>
      </c>
      <c r="AA725" s="2" t="s">
        <v>2550</v>
      </c>
      <c r="AB725" s="2" t="s">
        <v>2547</v>
      </c>
      <c r="AC725" s="2" t="s">
        <v>2547</v>
      </c>
      <c r="AD725" s="5" t="s">
        <v>2202</v>
      </c>
      <c r="AE725" s="2" t="s">
        <v>2547</v>
      </c>
      <c r="AF725" s="2"/>
      <c r="AG725" s="1" t="s">
        <v>2530</v>
      </c>
      <c r="AH725" s="2" t="s">
        <v>3708</v>
      </c>
      <c r="AI725" s="2" t="s">
        <v>2547</v>
      </c>
      <c r="AJ725" s="2"/>
      <c r="AK725" s="2"/>
      <c r="AL725" s="2"/>
      <c r="AM725" s="2"/>
    </row>
    <row r="726" spans="1:39" s="43" customFormat="1" ht="12.75" outlineLevel="1">
      <c r="A726" s="5" t="s">
        <v>899</v>
      </c>
      <c r="B726" s="27" t="s">
        <v>2236</v>
      </c>
      <c r="C726" s="2" t="s">
        <v>2326</v>
      </c>
      <c r="D726" s="2"/>
      <c r="E726" s="41" t="s">
        <v>1658</v>
      </c>
      <c r="F726" s="1" t="s">
        <v>1658</v>
      </c>
      <c r="G726" s="2" t="s">
        <v>2547</v>
      </c>
      <c r="H726" s="2"/>
      <c r="I726" s="2"/>
      <c r="J726" s="5" t="s">
        <v>1776</v>
      </c>
      <c r="K726" s="3">
        <v>33847</v>
      </c>
      <c r="L726" s="3">
        <v>33847</v>
      </c>
      <c r="M726" s="28">
        <f>(YEAR(N726)-YEAR(L726))*12+MONTH(N726)-MONTH(L726)</f>
        <v>60</v>
      </c>
      <c r="N726" s="3">
        <v>35673</v>
      </c>
      <c r="O726" s="2">
        <v>6</v>
      </c>
      <c r="P726" s="29">
        <f t="shared" si="62"/>
        <v>35492</v>
      </c>
      <c r="Q726" s="2" t="s">
        <v>2985</v>
      </c>
      <c r="R726" s="2">
        <v>12</v>
      </c>
      <c r="S726" s="2" t="s">
        <v>2547</v>
      </c>
      <c r="T726" s="29">
        <f t="shared" si="63"/>
        <v>35857</v>
      </c>
      <c r="U726" s="29">
        <f t="shared" si="64"/>
        <v>36038</v>
      </c>
      <c r="V726" s="1" t="s">
        <v>2548</v>
      </c>
      <c r="W726" s="5" t="s">
        <v>2862</v>
      </c>
      <c r="X726" s="2" t="s">
        <v>2863</v>
      </c>
      <c r="Y726" s="1" t="s">
        <v>148</v>
      </c>
      <c r="Z726" s="4" t="s">
        <v>2547</v>
      </c>
      <c r="AA726" s="2" t="s">
        <v>2550</v>
      </c>
      <c r="AB726" s="2" t="s">
        <v>2547</v>
      </c>
      <c r="AC726" s="2" t="s">
        <v>2547</v>
      </c>
      <c r="AD726" s="1" t="s">
        <v>3295</v>
      </c>
      <c r="AE726" s="2" t="s">
        <v>2547</v>
      </c>
      <c r="AF726" s="2"/>
      <c r="AG726" s="1" t="s">
        <v>3296</v>
      </c>
      <c r="AH726" s="2" t="s">
        <v>3708</v>
      </c>
      <c r="AI726" s="2" t="s">
        <v>2547</v>
      </c>
      <c r="AJ726" s="2"/>
      <c r="AK726" s="2"/>
      <c r="AL726" s="2"/>
      <c r="AM726" s="2"/>
    </row>
    <row r="727" spans="1:39" s="43" customFormat="1" ht="12.75">
      <c r="A727" s="15" t="s">
        <v>1573</v>
      </c>
      <c r="B727" s="27"/>
      <c r="C727" s="2"/>
      <c r="D727" s="2"/>
      <c r="E727" s="41"/>
      <c r="F727" s="1"/>
      <c r="G727" s="2"/>
      <c r="H727" s="2"/>
      <c r="I727" s="2"/>
      <c r="J727" s="15"/>
      <c r="K727" s="3"/>
      <c r="L727" s="3"/>
      <c r="M727" s="28"/>
      <c r="N727" s="3"/>
      <c r="O727" s="2"/>
      <c r="P727" s="29"/>
      <c r="Q727" s="2"/>
      <c r="R727" s="2"/>
      <c r="S727" s="2"/>
      <c r="T727" s="29"/>
      <c r="U727" s="29"/>
      <c r="V727" s="1"/>
      <c r="W727" s="5"/>
      <c r="X727" s="2"/>
      <c r="Y727" s="1"/>
      <c r="Z727" s="4"/>
      <c r="AA727" s="2"/>
      <c r="AB727" s="2"/>
      <c r="AC727" s="2"/>
      <c r="AD727" s="1"/>
      <c r="AE727" s="2"/>
      <c r="AF727" s="2"/>
      <c r="AG727" s="1"/>
      <c r="AH727" s="2"/>
      <c r="AI727" s="2"/>
      <c r="AJ727" s="2"/>
      <c r="AK727" s="2"/>
      <c r="AL727" s="2"/>
      <c r="AM727" s="2"/>
    </row>
    <row r="728" spans="1:39" s="43" customFormat="1" ht="12.75" outlineLevel="1">
      <c r="A728" s="5" t="s">
        <v>898</v>
      </c>
      <c r="B728" s="27" t="s">
        <v>2237</v>
      </c>
      <c r="C728" s="2" t="s">
        <v>793</v>
      </c>
      <c r="D728" s="2">
        <f>COUNTIF(C:C,C728)</f>
        <v>1</v>
      </c>
      <c r="E728" s="30" t="s">
        <v>3577</v>
      </c>
      <c r="F728" s="5" t="s">
        <v>1715</v>
      </c>
      <c r="G728" s="28" t="s">
        <v>114</v>
      </c>
      <c r="H728" s="28"/>
      <c r="I728" s="2"/>
      <c r="J728" s="5" t="s">
        <v>150</v>
      </c>
      <c r="K728" s="2" t="s">
        <v>2547</v>
      </c>
      <c r="L728" s="3" t="s">
        <v>2547</v>
      </c>
      <c r="M728" s="5" t="s">
        <v>2547</v>
      </c>
      <c r="N728" s="3" t="s">
        <v>2547</v>
      </c>
      <c r="O728" s="5" t="s">
        <v>2547</v>
      </c>
      <c r="P728" s="29" t="s">
        <v>2547</v>
      </c>
      <c r="Q728" s="2" t="s">
        <v>2547</v>
      </c>
      <c r="R728" s="5" t="s">
        <v>2547</v>
      </c>
      <c r="S728" s="2" t="s">
        <v>2547</v>
      </c>
      <c r="T728" s="29" t="s">
        <v>2547</v>
      </c>
      <c r="U728" s="29" t="s">
        <v>2547</v>
      </c>
      <c r="V728" s="1" t="s">
        <v>2548</v>
      </c>
      <c r="W728" s="5" t="s">
        <v>1011</v>
      </c>
      <c r="X728" s="2" t="s">
        <v>2547</v>
      </c>
      <c r="Y728" s="1" t="s">
        <v>1779</v>
      </c>
      <c r="Z728" s="4">
        <v>410</v>
      </c>
      <c r="AA728" s="2" t="s">
        <v>2550</v>
      </c>
      <c r="AB728" s="2" t="s">
        <v>1693</v>
      </c>
      <c r="AC728" s="2" t="s">
        <v>1716</v>
      </c>
      <c r="AD728" s="5" t="s">
        <v>2202</v>
      </c>
      <c r="AE728" s="2" t="s">
        <v>858</v>
      </c>
      <c r="AF728" s="2"/>
      <c r="AG728" s="1" t="s">
        <v>1947</v>
      </c>
      <c r="AH728" s="2" t="s">
        <v>2547</v>
      </c>
      <c r="AI728" s="2" t="s">
        <v>2547</v>
      </c>
      <c r="AJ728" s="2"/>
      <c r="AK728" s="2"/>
      <c r="AL728" s="2"/>
      <c r="AM728" s="2"/>
    </row>
    <row r="729" spans="1:39" s="43" customFormat="1" ht="12.75" outlineLevel="1">
      <c r="A729" s="14" t="s">
        <v>898</v>
      </c>
      <c r="B729" s="27" t="s">
        <v>2238</v>
      </c>
      <c r="C729" s="5" t="s">
        <v>1553</v>
      </c>
      <c r="D729" s="2">
        <f>COUNTIF(C:C,C729)</f>
        <v>1</v>
      </c>
      <c r="E729" s="30" t="s">
        <v>3578</v>
      </c>
      <c r="F729" s="5" t="s">
        <v>795</v>
      </c>
      <c r="G729" s="28" t="s">
        <v>114</v>
      </c>
      <c r="H729" s="28"/>
      <c r="I729" s="2"/>
      <c r="J729" s="2" t="s">
        <v>2546</v>
      </c>
      <c r="K729" s="3">
        <v>38079</v>
      </c>
      <c r="L729" s="3">
        <v>38440</v>
      </c>
      <c r="M729" s="28">
        <v>12</v>
      </c>
      <c r="N729" s="3">
        <v>38805</v>
      </c>
      <c r="O729" s="2">
        <v>3</v>
      </c>
      <c r="P729" s="29">
        <f>IF(OR(N729="?",(O729="?")),"?",DATE(YEAR(N729),MONTH(N729)-(O729),DAY(N729)))</f>
        <v>38715</v>
      </c>
      <c r="Q729" s="2" t="s">
        <v>2985</v>
      </c>
      <c r="R729" s="2">
        <v>12</v>
      </c>
      <c r="S729" s="2" t="s">
        <v>2547</v>
      </c>
      <c r="T729" s="29">
        <f>IF(OR(O729="?",(U729="?")),"?",DATE(YEAR(U729),MONTH(U729)-(O729),DAY(U729)))</f>
        <v>39080</v>
      </c>
      <c r="U729" s="29">
        <f>IF(R729&lt;250,DATE(YEAR(N729),MONTH(N729)+(R729),DAY(N729)),IF(R729="Nvt",DATE(YEAR(N729),MONTH(N729),DAY(N729)),"?"))</f>
        <v>39170</v>
      </c>
      <c r="V729" s="1" t="s">
        <v>2548</v>
      </c>
      <c r="W729" s="1" t="s">
        <v>1011</v>
      </c>
      <c r="X729" s="2" t="s">
        <v>764</v>
      </c>
      <c r="Y729" s="1" t="s">
        <v>2549</v>
      </c>
      <c r="Z729" s="4">
        <v>468.17</v>
      </c>
      <c r="AA729" s="2" t="s">
        <v>2550</v>
      </c>
      <c r="AB729" s="2" t="s">
        <v>2590</v>
      </c>
      <c r="AC729" s="2" t="s">
        <v>1880</v>
      </c>
      <c r="AD729" s="1" t="s">
        <v>1498</v>
      </c>
      <c r="AE729" s="2" t="s">
        <v>858</v>
      </c>
      <c r="AF729" s="2" t="s">
        <v>2985</v>
      </c>
      <c r="AG729" s="1" t="s">
        <v>656</v>
      </c>
      <c r="AH729" s="2" t="s">
        <v>881</v>
      </c>
      <c r="AI729" s="2" t="s">
        <v>2547</v>
      </c>
      <c r="AJ729" s="2"/>
      <c r="AK729" s="2"/>
      <c r="AL729" s="2"/>
      <c r="AM729" s="2"/>
    </row>
    <row r="730" spans="1:39" s="43" customFormat="1" ht="12.75" outlineLevel="1">
      <c r="A730" s="14" t="s">
        <v>898</v>
      </c>
      <c r="B730" s="27" t="s">
        <v>2239</v>
      </c>
      <c r="C730" s="2" t="s">
        <v>792</v>
      </c>
      <c r="D730" s="2">
        <f>COUNTIF(C:C,C730)</f>
        <v>1</v>
      </c>
      <c r="E730" s="30" t="s">
        <v>3579</v>
      </c>
      <c r="F730" s="5" t="s">
        <v>794</v>
      </c>
      <c r="G730" s="28" t="s">
        <v>114</v>
      </c>
      <c r="H730" s="28"/>
      <c r="I730" s="2"/>
      <c r="J730" s="2" t="s">
        <v>2546</v>
      </c>
      <c r="K730" s="3">
        <v>36973</v>
      </c>
      <c r="L730" s="3">
        <v>36973</v>
      </c>
      <c r="M730" s="5" t="s">
        <v>2547</v>
      </c>
      <c r="N730" s="2" t="s">
        <v>2547</v>
      </c>
      <c r="O730" s="2" t="s">
        <v>2547</v>
      </c>
      <c r="P730" s="29" t="str">
        <f>IF(OR(N730="?",(O730="?")),"?",DATE(YEAR(N730),MONTH(N730)-(O730),DAY(N730)))</f>
        <v>?</v>
      </c>
      <c r="Q730" s="2" t="s">
        <v>2547</v>
      </c>
      <c r="R730" s="2" t="s">
        <v>2547</v>
      </c>
      <c r="S730" s="2" t="s">
        <v>2547</v>
      </c>
      <c r="T730" s="29" t="str">
        <f>IF(OR(O730="?",(U730="?")),"?",DATE(YEAR(U730),MONTH(U730)-(O730),DAY(U730)))</f>
        <v>?</v>
      </c>
      <c r="U730" s="29" t="str">
        <f>IF(R730&lt;250,DATE(YEAR(N730),MONTH(N730)+(R730),DAY(N730)),IF(R730="Nvt",DATE(YEAR(N730),MONTH(N730),DAY(N730)),"?"))</f>
        <v>?</v>
      </c>
      <c r="V730" s="5" t="s">
        <v>686</v>
      </c>
      <c r="W730" s="5" t="s">
        <v>1011</v>
      </c>
      <c r="X730" s="2" t="s">
        <v>1250</v>
      </c>
      <c r="Y730" s="1" t="s">
        <v>1778</v>
      </c>
      <c r="Z730" s="4">
        <v>977</v>
      </c>
      <c r="AA730" s="2" t="s">
        <v>2550</v>
      </c>
      <c r="AB730" s="2" t="s">
        <v>1694</v>
      </c>
      <c r="AC730" s="2" t="s">
        <v>1251</v>
      </c>
      <c r="AD730" s="1" t="s">
        <v>1499</v>
      </c>
      <c r="AE730" s="2" t="s">
        <v>2108</v>
      </c>
      <c r="AF730" s="2"/>
      <c r="AG730" s="1" t="s">
        <v>393</v>
      </c>
      <c r="AH730" s="2" t="s">
        <v>1252</v>
      </c>
      <c r="AI730" s="2" t="s">
        <v>2547</v>
      </c>
      <c r="AJ730" s="2"/>
      <c r="AK730" s="2"/>
      <c r="AL730" s="2"/>
      <c r="AM730" s="2"/>
    </row>
    <row r="731" spans="1:39" ht="12.75">
      <c r="A731" s="14" t="s">
        <v>898</v>
      </c>
      <c r="B731" s="27" t="s">
        <v>2240</v>
      </c>
      <c r="C731" s="14" t="s">
        <v>2910</v>
      </c>
      <c r="D731" s="2">
        <f>COUNTIF(C:C,C731)</f>
        <v>1</v>
      </c>
      <c r="E731" s="21"/>
      <c r="F731" s="14" t="s">
        <v>2547</v>
      </c>
      <c r="G731" s="17"/>
      <c r="H731" s="17"/>
      <c r="I731" s="14"/>
      <c r="J731" s="5" t="s">
        <v>1653</v>
      </c>
      <c r="K731" s="31">
        <v>39996</v>
      </c>
      <c r="L731" s="31">
        <v>39995</v>
      </c>
      <c r="M731" s="17">
        <v>12</v>
      </c>
      <c r="N731" s="31">
        <v>40359</v>
      </c>
      <c r="O731" s="14" t="s">
        <v>2547</v>
      </c>
      <c r="P731" s="14" t="s">
        <v>2547</v>
      </c>
      <c r="Q731" s="14" t="s">
        <v>2985</v>
      </c>
      <c r="R731" s="14">
        <v>12</v>
      </c>
      <c r="S731" s="14" t="s">
        <v>2547</v>
      </c>
      <c r="T731" s="14" t="s">
        <v>2547</v>
      </c>
      <c r="U731" s="31">
        <v>40724</v>
      </c>
      <c r="V731" s="5" t="s">
        <v>2548</v>
      </c>
      <c r="W731" s="16" t="s">
        <v>2015</v>
      </c>
      <c r="X731" s="14" t="s">
        <v>2016</v>
      </c>
      <c r="Y731" s="14" t="s">
        <v>1384</v>
      </c>
      <c r="Z731" s="18" t="s">
        <v>2547</v>
      </c>
      <c r="AA731" s="18" t="s">
        <v>2547</v>
      </c>
      <c r="AB731" s="14" t="s">
        <v>2017</v>
      </c>
      <c r="AC731" s="14" t="s">
        <v>2018</v>
      </c>
      <c r="AD731" s="14" t="s">
        <v>2547</v>
      </c>
      <c r="AE731" s="14" t="s">
        <v>2547</v>
      </c>
      <c r="AF731" s="2" t="s">
        <v>2985</v>
      </c>
      <c r="AG731" s="14" t="s">
        <v>2019</v>
      </c>
      <c r="AH731" s="14" t="s">
        <v>2547</v>
      </c>
      <c r="AI731" s="14" t="s">
        <v>2547</v>
      </c>
      <c r="AJ731" s="14"/>
      <c r="AK731" s="14"/>
      <c r="AL731" s="14"/>
      <c r="AM731" s="14"/>
    </row>
    <row r="732" spans="1:39" s="43" customFormat="1" ht="12.75">
      <c r="A732" s="14" t="s">
        <v>898</v>
      </c>
      <c r="B732" s="27" t="s">
        <v>2241</v>
      </c>
      <c r="C732" s="2" t="s">
        <v>2812</v>
      </c>
      <c r="D732" s="2">
        <f>COUNTIF(C:C,C732)</f>
        <v>1</v>
      </c>
      <c r="E732" s="30">
        <v>20206</v>
      </c>
      <c r="F732" s="5" t="s">
        <v>416</v>
      </c>
      <c r="G732" s="2" t="s">
        <v>114</v>
      </c>
      <c r="H732" s="28"/>
      <c r="I732" s="2"/>
      <c r="J732" s="2" t="s">
        <v>2546</v>
      </c>
      <c r="K732" s="3">
        <v>36551</v>
      </c>
      <c r="L732" s="3">
        <v>36526</v>
      </c>
      <c r="M732" s="5">
        <v>12</v>
      </c>
      <c r="N732" s="3">
        <v>36892</v>
      </c>
      <c r="O732" s="2">
        <v>3</v>
      </c>
      <c r="P732" s="29">
        <f>IF(OR(N732="?",(O732="?")),"?",DATE(YEAR(N732),MONTH(N732)-(O732),DAY(N732)))</f>
        <v>36800</v>
      </c>
      <c r="Q732" s="2" t="s">
        <v>2985</v>
      </c>
      <c r="R732" s="2">
        <v>12</v>
      </c>
      <c r="S732" s="2" t="s">
        <v>2547</v>
      </c>
      <c r="T732" s="29">
        <f>IF(OR(O732="?",(U732="?")),"?",DATE(YEAR(U732),MONTH(U732)-(O732),DAY(U732)))</f>
        <v>37165</v>
      </c>
      <c r="U732" s="29">
        <f>IF(R732&lt;250,DATE(YEAR(N732),MONTH(N732)+(R732),DAY(N732)),IF(R732="Nvt",DATE(YEAR(N732),MONTH(N732),DAY(N732)),"?"))</f>
        <v>37257</v>
      </c>
      <c r="V732" s="1" t="s">
        <v>2548</v>
      </c>
      <c r="W732" s="1" t="s">
        <v>2720</v>
      </c>
      <c r="X732" s="2" t="s">
        <v>417</v>
      </c>
      <c r="Y732" s="1" t="s">
        <v>1779</v>
      </c>
      <c r="Z732" s="4" t="s">
        <v>2547</v>
      </c>
      <c r="AA732" s="2" t="s">
        <v>2550</v>
      </c>
      <c r="AB732" s="2" t="s">
        <v>418</v>
      </c>
      <c r="AC732" s="2" t="s">
        <v>825</v>
      </c>
      <c r="AD732" s="1" t="s">
        <v>392</v>
      </c>
      <c r="AE732" s="2" t="s">
        <v>2547</v>
      </c>
      <c r="AF732" s="2"/>
      <c r="AG732" s="1" t="s">
        <v>360</v>
      </c>
      <c r="AH732" s="2" t="s">
        <v>1169</v>
      </c>
      <c r="AI732" s="2" t="s">
        <v>2547</v>
      </c>
      <c r="AJ732" s="2"/>
      <c r="AK732" s="2"/>
      <c r="AL732" s="2"/>
      <c r="AM732" s="2"/>
    </row>
    <row r="733" spans="1:39" s="43" customFormat="1" ht="12.75">
      <c r="A733" s="14" t="s">
        <v>898</v>
      </c>
      <c r="B733" s="27" t="s">
        <v>2242</v>
      </c>
      <c r="C733" s="2" t="s">
        <v>251</v>
      </c>
      <c r="D733" s="2">
        <f>COUNTIF(C:C,C733)</f>
        <v>1</v>
      </c>
      <c r="E733" s="30" t="s">
        <v>1904</v>
      </c>
      <c r="F733" s="5" t="s">
        <v>1884</v>
      </c>
      <c r="G733" s="28" t="s">
        <v>107</v>
      </c>
      <c r="H733" s="28"/>
      <c r="I733" s="2"/>
      <c r="J733" s="5" t="s">
        <v>140</v>
      </c>
      <c r="K733" s="3">
        <v>38121</v>
      </c>
      <c r="L733" s="3">
        <v>38121</v>
      </c>
      <c r="M733" s="5">
        <v>36</v>
      </c>
      <c r="N733" s="3">
        <v>39216</v>
      </c>
      <c r="O733" s="1">
        <v>3</v>
      </c>
      <c r="P733" s="29">
        <f>IF(OR(N733="?",(O733="?")),"?",DATE(YEAR(N733),MONTH(N733)-(O733),DAY(N733)))</f>
        <v>39127</v>
      </c>
      <c r="Q733" s="2" t="s">
        <v>785</v>
      </c>
      <c r="R733" s="1">
        <v>24</v>
      </c>
      <c r="S733" s="2" t="s">
        <v>2547</v>
      </c>
      <c r="T733" s="29">
        <f>IF(OR(O733="?",(U733="?")),"?",DATE(YEAR(U733),MONTH(U733)-(O733),DAY(U733)))</f>
        <v>39858</v>
      </c>
      <c r="U733" s="29">
        <f>IF(R733&lt;250,DATE(YEAR(N733),MONTH(N733)+(R733),DAY(N733)),IF(R733="Nvt",DATE(YEAR(N733),MONTH(N733),DAY(N733)),"?"))</f>
        <v>39947</v>
      </c>
      <c r="V733" s="1" t="s">
        <v>2548</v>
      </c>
      <c r="W733" s="5" t="s">
        <v>3407</v>
      </c>
      <c r="X733" s="2" t="s">
        <v>3408</v>
      </c>
      <c r="Y733" s="1" t="s">
        <v>148</v>
      </c>
      <c r="Z733" s="4" t="s">
        <v>2547</v>
      </c>
      <c r="AA733" s="2" t="s">
        <v>2550</v>
      </c>
      <c r="AB733" s="2" t="s">
        <v>2547</v>
      </c>
      <c r="AC733" s="2" t="s">
        <v>3409</v>
      </c>
      <c r="AD733" s="1" t="s">
        <v>1498</v>
      </c>
      <c r="AE733" s="2" t="s">
        <v>3410</v>
      </c>
      <c r="AF733" s="2" t="s">
        <v>2985</v>
      </c>
      <c r="AG733" s="1" t="s">
        <v>2721</v>
      </c>
      <c r="AH733" s="2" t="s">
        <v>1150</v>
      </c>
      <c r="AI733" s="2" t="s">
        <v>2547</v>
      </c>
      <c r="AJ733" s="2"/>
      <c r="AK733" s="2"/>
      <c r="AL733" s="2"/>
      <c r="AM733" s="2"/>
    </row>
    <row r="734" spans="1:39" s="43" customFormat="1" ht="12.75">
      <c r="A734" s="5" t="s">
        <v>899</v>
      </c>
      <c r="B734" s="27" t="s">
        <v>2243</v>
      </c>
      <c r="C734" s="2" t="s">
        <v>1965</v>
      </c>
      <c r="D734" s="2"/>
      <c r="E734" s="22"/>
      <c r="F734" s="2" t="s">
        <v>2547</v>
      </c>
      <c r="G734" s="33" t="s">
        <v>25</v>
      </c>
      <c r="H734" s="28"/>
      <c r="I734" s="2"/>
      <c r="J734" s="5" t="s">
        <v>1776</v>
      </c>
      <c r="K734" s="3">
        <v>36654</v>
      </c>
      <c r="L734" s="3">
        <v>36708</v>
      </c>
      <c r="M734" s="5">
        <v>36</v>
      </c>
      <c r="N734" s="3">
        <v>37802</v>
      </c>
      <c r="O734" s="2">
        <v>6</v>
      </c>
      <c r="P734" s="29">
        <f>IF(OR(N734="?",(O734="?")),"?",DATE(YEAR(N734),MONTH(N734)-(O734),DAY(N734)))</f>
        <v>37620</v>
      </c>
      <c r="Q734" s="2" t="s">
        <v>2985</v>
      </c>
      <c r="R734" s="2">
        <v>12</v>
      </c>
      <c r="S734" s="2" t="s">
        <v>2547</v>
      </c>
      <c r="T734" s="29">
        <f>IF(OR(O734="?",(U734="?")),"?",DATE(YEAR(U734),MONTH(U734)-(O734),DAY(U734)))</f>
        <v>37985</v>
      </c>
      <c r="U734" s="29">
        <f>IF(R734&lt;250,DATE(YEAR(N734),MONTH(N734)+(R734),DAY(N734)),IF(R734="Nvt",DATE(YEAR(N734),MONTH(N734),DAY(N734)),"?"))</f>
        <v>38168</v>
      </c>
      <c r="V734" s="1" t="s">
        <v>2548</v>
      </c>
      <c r="W734" s="1" t="s">
        <v>905</v>
      </c>
      <c r="X734" s="2" t="s">
        <v>1475</v>
      </c>
      <c r="Y734" s="1" t="s">
        <v>148</v>
      </c>
      <c r="Z734" s="4">
        <v>1954</v>
      </c>
      <c r="AA734" s="2" t="s">
        <v>2550</v>
      </c>
      <c r="AB734" s="2" t="s">
        <v>626</v>
      </c>
      <c r="AC734" s="2" t="s">
        <v>96</v>
      </c>
      <c r="AD734" s="5" t="s">
        <v>2198</v>
      </c>
      <c r="AE734" s="2" t="s">
        <v>97</v>
      </c>
      <c r="AF734" s="2" t="s">
        <v>2985</v>
      </c>
      <c r="AG734" s="1" t="s">
        <v>906</v>
      </c>
      <c r="AH734" s="2" t="s">
        <v>3708</v>
      </c>
      <c r="AI734" s="2" t="s">
        <v>2547</v>
      </c>
      <c r="AJ734" s="2"/>
      <c r="AK734" s="2"/>
      <c r="AL734" s="2"/>
      <c r="AM734" s="2"/>
    </row>
    <row r="735" spans="1:39" s="43" customFormat="1" ht="12.75">
      <c r="A735" s="15" t="s">
        <v>1821</v>
      </c>
      <c r="B735" s="27"/>
      <c r="C735" s="2"/>
      <c r="D735" s="2"/>
      <c r="E735" s="22"/>
      <c r="F735" s="2"/>
      <c r="G735" s="2"/>
      <c r="H735" s="28"/>
      <c r="I735" s="2"/>
      <c r="J735" s="15"/>
      <c r="K735" s="3"/>
      <c r="L735" s="3"/>
      <c r="M735" s="5"/>
      <c r="N735" s="3"/>
      <c r="O735" s="2"/>
      <c r="P735" s="29"/>
      <c r="Q735" s="2"/>
      <c r="R735" s="2"/>
      <c r="S735" s="2"/>
      <c r="T735" s="29"/>
      <c r="U735" s="29"/>
      <c r="V735" s="1"/>
      <c r="W735" s="1"/>
      <c r="X735" s="2"/>
      <c r="Y735" s="1"/>
      <c r="Z735" s="4"/>
      <c r="AA735" s="2"/>
      <c r="AB735" s="2"/>
      <c r="AC735" s="2"/>
      <c r="AD735" s="5"/>
      <c r="AE735" s="2"/>
      <c r="AF735" s="2"/>
      <c r="AG735" s="1"/>
      <c r="AH735" s="2"/>
      <c r="AI735" s="2"/>
      <c r="AJ735" s="2"/>
      <c r="AK735" s="2"/>
      <c r="AL735" s="2"/>
      <c r="AM735" s="2"/>
    </row>
    <row r="736" spans="1:39" s="43" customFormat="1" ht="12.75" outlineLevel="1">
      <c r="A736" s="14" t="s">
        <v>898</v>
      </c>
      <c r="B736" s="27" t="s">
        <v>2244</v>
      </c>
      <c r="C736" s="2" t="s">
        <v>2325</v>
      </c>
      <c r="D736" s="2">
        <f>COUNTIF(C:C,C736)</f>
        <v>1</v>
      </c>
      <c r="E736" s="30"/>
      <c r="F736" s="5" t="s">
        <v>2547</v>
      </c>
      <c r="G736" s="5" t="s">
        <v>124</v>
      </c>
      <c r="H736" s="5"/>
      <c r="I736" s="2"/>
      <c r="J736" s="5" t="s">
        <v>1653</v>
      </c>
      <c r="K736" s="3">
        <v>35922</v>
      </c>
      <c r="L736" s="3">
        <v>35922</v>
      </c>
      <c r="M736" s="28">
        <f>(YEAR(N736)-YEAR(L736))*12+MONTH(N736)-MONTH(L736)</f>
        <v>12</v>
      </c>
      <c r="N736" s="3">
        <v>36287</v>
      </c>
      <c r="O736" s="2" t="s">
        <v>2547</v>
      </c>
      <c r="P736" s="29" t="s">
        <v>2547</v>
      </c>
      <c r="Q736" s="2" t="s">
        <v>2547</v>
      </c>
      <c r="R736" s="2" t="s">
        <v>2547</v>
      </c>
      <c r="S736" s="2" t="s">
        <v>2547</v>
      </c>
      <c r="T736" s="29" t="s">
        <v>2547</v>
      </c>
      <c r="U736" s="29" t="s">
        <v>2547</v>
      </c>
      <c r="V736" s="5" t="s">
        <v>2547</v>
      </c>
      <c r="W736" s="5" t="s">
        <v>1821</v>
      </c>
      <c r="X736" s="2" t="s">
        <v>2663</v>
      </c>
      <c r="Y736" s="5" t="s">
        <v>2664</v>
      </c>
      <c r="Z736" s="4" t="s">
        <v>2547</v>
      </c>
      <c r="AA736" s="2" t="s">
        <v>2550</v>
      </c>
      <c r="AB736" s="2" t="s">
        <v>1156</v>
      </c>
      <c r="AC736" s="2" t="s">
        <v>3385</v>
      </c>
      <c r="AD736" s="5" t="s">
        <v>2547</v>
      </c>
      <c r="AE736" s="2" t="s">
        <v>2547</v>
      </c>
      <c r="AF736" s="2"/>
      <c r="AG736" s="5" t="s">
        <v>3406</v>
      </c>
      <c r="AH736" s="2" t="s">
        <v>3708</v>
      </c>
      <c r="AI736" s="2" t="s">
        <v>2547</v>
      </c>
      <c r="AJ736" s="2"/>
      <c r="AK736" s="2"/>
      <c r="AL736" s="2"/>
      <c r="AM736" s="2"/>
    </row>
    <row r="737" spans="1:39" s="43" customFormat="1" ht="12.75" outlineLevel="1">
      <c r="A737" s="14" t="s">
        <v>898</v>
      </c>
      <c r="B737" s="27" t="s">
        <v>2245</v>
      </c>
      <c r="C737" s="2" t="s">
        <v>1350</v>
      </c>
      <c r="D737" s="2">
        <f>COUNTIF(C:C,C737)</f>
        <v>1</v>
      </c>
      <c r="E737" s="30"/>
      <c r="F737" s="5" t="s">
        <v>2547</v>
      </c>
      <c r="G737" s="5" t="s">
        <v>124</v>
      </c>
      <c r="H737" s="5"/>
      <c r="I737" s="2"/>
      <c r="J737" s="5" t="s">
        <v>2552</v>
      </c>
      <c r="K737" s="3">
        <v>36465</v>
      </c>
      <c r="L737" s="3">
        <v>36465</v>
      </c>
      <c r="M737" s="28" t="s">
        <v>2547</v>
      </c>
      <c r="N737" s="3" t="s">
        <v>2547</v>
      </c>
      <c r="O737" s="3" t="s">
        <v>2547</v>
      </c>
      <c r="P737" s="29" t="str">
        <f>IF(OR(N737="?",(O737="?")),"?",DATE(YEAR(N737),MONTH(N737)-(O737),DAY(N737)))</f>
        <v>?</v>
      </c>
      <c r="Q737" s="3" t="s">
        <v>2547</v>
      </c>
      <c r="R737" s="3" t="s">
        <v>2547</v>
      </c>
      <c r="S737" s="3" t="s">
        <v>2547</v>
      </c>
      <c r="T737" s="29" t="str">
        <f>IF(OR(O737="?",(U737="?")),"?",DATE(YEAR(U737),MONTH(U737)-(O737),DAY(U737)))</f>
        <v>?</v>
      </c>
      <c r="U737" s="29" t="str">
        <f>IF(R737&lt;250,DATE(YEAR(N737),MONTH(N737)+(R737),DAY(N737)),IF(R737="Nvt",DATE(YEAR(N737),MONTH(N737),DAY(N737)),"?"))</f>
        <v>?</v>
      </c>
      <c r="V737" s="3" t="s">
        <v>2547</v>
      </c>
      <c r="W737" s="5" t="s">
        <v>1821</v>
      </c>
      <c r="X737" s="2" t="s">
        <v>2547</v>
      </c>
      <c r="Y737" s="2" t="s">
        <v>2547</v>
      </c>
      <c r="Z737" s="4" t="s">
        <v>2547</v>
      </c>
      <c r="AA737" s="2" t="s">
        <v>2547</v>
      </c>
      <c r="AB737" s="2" t="s">
        <v>1156</v>
      </c>
      <c r="AC737" s="2" t="s">
        <v>2547</v>
      </c>
      <c r="AD737" s="2" t="s">
        <v>1344</v>
      </c>
      <c r="AE737" s="2" t="s">
        <v>2547</v>
      </c>
      <c r="AF737" s="2"/>
      <c r="AG737" s="2" t="s">
        <v>2574</v>
      </c>
      <c r="AH737" s="2" t="s">
        <v>3708</v>
      </c>
      <c r="AI737" s="2" t="s">
        <v>2547</v>
      </c>
      <c r="AJ737" s="2"/>
      <c r="AK737" s="2"/>
      <c r="AL737" s="2"/>
      <c r="AM737" s="2"/>
    </row>
    <row r="738" spans="1:39" s="43" customFormat="1" ht="12.75" outlineLevel="1">
      <c r="A738" s="14" t="s">
        <v>898</v>
      </c>
      <c r="B738" s="27" t="s">
        <v>2246</v>
      </c>
      <c r="C738" s="2" t="s">
        <v>501</v>
      </c>
      <c r="D738" s="2">
        <f>COUNTIF(C:C,C738)</f>
        <v>1</v>
      </c>
      <c r="E738" s="30"/>
      <c r="F738" s="5" t="s">
        <v>2547</v>
      </c>
      <c r="G738" s="5" t="s">
        <v>124</v>
      </c>
      <c r="H738" s="5"/>
      <c r="I738" s="2"/>
      <c r="J738" s="5" t="s">
        <v>2552</v>
      </c>
      <c r="K738" s="3">
        <v>36106</v>
      </c>
      <c r="L738" s="3">
        <v>36106</v>
      </c>
      <c r="M738" s="28" t="s">
        <v>2547</v>
      </c>
      <c r="N738" s="3" t="s">
        <v>2547</v>
      </c>
      <c r="O738" s="3" t="s">
        <v>2547</v>
      </c>
      <c r="P738" s="29" t="str">
        <f>IF(OR(N738="?",(O738="?")),"?",DATE(YEAR(N738),MONTH(N738)-(O738),DAY(N738)))</f>
        <v>?</v>
      </c>
      <c r="Q738" s="3" t="s">
        <v>2547</v>
      </c>
      <c r="R738" s="3" t="s">
        <v>2547</v>
      </c>
      <c r="S738" s="3" t="s">
        <v>2547</v>
      </c>
      <c r="T738" s="29" t="str">
        <f>IF(OR(O738="?",(U738="?")),"?",DATE(YEAR(U738),MONTH(U738)-(O738),DAY(U738)))</f>
        <v>?</v>
      </c>
      <c r="U738" s="29" t="str">
        <f>IF(R738&lt;250,DATE(YEAR(N738),MONTH(N738)+(R738),DAY(N738)),IF(R738="Nvt",DATE(YEAR(N738),MONTH(N738),DAY(N738)),"?"))</f>
        <v>?</v>
      </c>
      <c r="V738" s="3" t="s">
        <v>2547</v>
      </c>
      <c r="W738" s="5" t="s">
        <v>1821</v>
      </c>
      <c r="X738" s="2" t="s">
        <v>2547</v>
      </c>
      <c r="Y738" s="2" t="s">
        <v>2573</v>
      </c>
      <c r="Z738" s="4" t="s">
        <v>2547</v>
      </c>
      <c r="AA738" s="2" t="s">
        <v>2547</v>
      </c>
      <c r="AB738" s="2" t="s">
        <v>1156</v>
      </c>
      <c r="AC738" s="2" t="s">
        <v>2547</v>
      </c>
      <c r="AD738" s="2" t="s">
        <v>2547</v>
      </c>
      <c r="AE738" s="2" t="s">
        <v>2547</v>
      </c>
      <c r="AF738" s="2"/>
      <c r="AG738" s="2" t="s">
        <v>2574</v>
      </c>
      <c r="AH738" s="2" t="s">
        <v>3708</v>
      </c>
      <c r="AI738" s="2" t="s">
        <v>2547</v>
      </c>
      <c r="AJ738" s="2"/>
      <c r="AK738" s="2"/>
      <c r="AL738" s="2"/>
      <c r="AM738" s="2"/>
    </row>
    <row r="739" spans="1:39" s="43" customFormat="1" ht="12.75" outlineLevel="1">
      <c r="A739" s="14" t="s">
        <v>898</v>
      </c>
      <c r="B739" s="27" t="s">
        <v>2247</v>
      </c>
      <c r="C739" s="5" t="s">
        <v>514</v>
      </c>
      <c r="D739" s="2">
        <f>COUNTIF(C:C,C739)</f>
        <v>1</v>
      </c>
      <c r="E739" s="30"/>
      <c r="F739" s="5" t="s">
        <v>783</v>
      </c>
      <c r="G739" s="5" t="s">
        <v>124</v>
      </c>
      <c r="H739" s="5"/>
      <c r="I739" s="2"/>
      <c r="J739" s="5" t="s">
        <v>2552</v>
      </c>
      <c r="K739" s="3">
        <v>35996</v>
      </c>
      <c r="L739" s="3">
        <v>36192</v>
      </c>
      <c r="M739" s="28" t="s">
        <v>2547</v>
      </c>
      <c r="N739" s="3" t="s">
        <v>2547</v>
      </c>
      <c r="O739" s="3" t="s">
        <v>2547</v>
      </c>
      <c r="P739" s="29" t="str">
        <f>IF(OR(N739="?",(O739="?")),"?",DATE(YEAR(N739),MONTH(N739)-(O739),DAY(N739)))</f>
        <v>?</v>
      </c>
      <c r="Q739" s="3" t="s">
        <v>2547</v>
      </c>
      <c r="R739" s="3" t="s">
        <v>2547</v>
      </c>
      <c r="S739" s="3" t="s">
        <v>2547</v>
      </c>
      <c r="T739" s="29" t="str">
        <f>IF(OR(O739="?",(U739="?")),"?",DATE(YEAR(U739),MONTH(U739)-(O739),DAY(U739)))</f>
        <v>?</v>
      </c>
      <c r="U739" s="29" t="str">
        <f>IF(R739&lt;250,DATE(YEAR(N739),MONTH(N739)+(R739),DAY(N739)),IF(R739="Nvt",DATE(YEAR(N739),MONTH(N739),DAY(N739)),"?"))</f>
        <v>?</v>
      </c>
      <c r="V739" s="3" t="s">
        <v>2547</v>
      </c>
      <c r="W739" s="5" t="s">
        <v>1821</v>
      </c>
      <c r="X739" s="2" t="s">
        <v>3829</v>
      </c>
      <c r="Y739" s="2" t="s">
        <v>1648</v>
      </c>
      <c r="Z739" s="4" t="s">
        <v>2547</v>
      </c>
      <c r="AA739" s="2" t="s">
        <v>2547</v>
      </c>
      <c r="AB739" s="2" t="s">
        <v>1156</v>
      </c>
      <c r="AC739" s="2" t="s">
        <v>2547</v>
      </c>
      <c r="AD739" s="2" t="s">
        <v>2547</v>
      </c>
      <c r="AE739" s="2" t="s">
        <v>2547</v>
      </c>
      <c r="AF739" s="2"/>
      <c r="AG739" s="2" t="s">
        <v>2574</v>
      </c>
      <c r="AH739" s="2" t="s">
        <v>3708</v>
      </c>
      <c r="AI739" s="2" t="s">
        <v>2547</v>
      </c>
      <c r="AJ739" s="2"/>
      <c r="AK739" s="2"/>
      <c r="AL739" s="2"/>
      <c r="AM739" s="2"/>
    </row>
    <row r="740" spans="1:39" s="43" customFormat="1" ht="12.75" outlineLevel="1">
      <c r="A740" s="14" t="s">
        <v>898</v>
      </c>
      <c r="B740" s="27" t="s">
        <v>2248</v>
      </c>
      <c r="C740" s="2" t="s">
        <v>512</v>
      </c>
      <c r="D740" s="2">
        <f>COUNTIF(C:C,C740)</f>
        <v>1</v>
      </c>
      <c r="E740" s="30"/>
      <c r="F740" s="5" t="s">
        <v>783</v>
      </c>
      <c r="G740" s="5" t="s">
        <v>124</v>
      </c>
      <c r="H740" s="5"/>
      <c r="I740" s="2"/>
      <c r="J740" s="5" t="s">
        <v>2552</v>
      </c>
      <c r="K740" s="3">
        <v>35849</v>
      </c>
      <c r="L740" s="3">
        <v>36130</v>
      </c>
      <c r="M740" s="28" t="s">
        <v>2547</v>
      </c>
      <c r="N740" s="3" t="s">
        <v>2547</v>
      </c>
      <c r="O740" s="3" t="s">
        <v>2547</v>
      </c>
      <c r="P740" s="29" t="str">
        <f>IF(OR(N740="?",(O740="?")),"?",DATE(YEAR(N740),MONTH(N740)-(O740),DAY(N740)))</f>
        <v>?</v>
      </c>
      <c r="Q740" s="3" t="s">
        <v>2547</v>
      </c>
      <c r="R740" s="3" t="s">
        <v>2547</v>
      </c>
      <c r="S740" s="3" t="s">
        <v>2547</v>
      </c>
      <c r="T740" s="29" t="str">
        <f>IF(OR(O740="?",(U740="?")),"?",DATE(YEAR(U740),MONTH(U740)-(O740),DAY(U740)))</f>
        <v>?</v>
      </c>
      <c r="U740" s="29" t="str">
        <f>IF(R740&lt;250,DATE(YEAR(N740),MONTH(N740)+(R740),DAY(N740)),IF(R740="Nvt",DATE(YEAR(N740),MONTH(N740),DAY(N740)),"?"))</f>
        <v>?</v>
      </c>
      <c r="V740" s="3" t="s">
        <v>2547</v>
      </c>
      <c r="W740" s="5" t="s">
        <v>1821</v>
      </c>
      <c r="X740" s="2" t="s">
        <v>3829</v>
      </c>
      <c r="Y740" s="2" t="s">
        <v>2859</v>
      </c>
      <c r="Z740" s="4" t="s">
        <v>2547</v>
      </c>
      <c r="AA740" s="2" t="s">
        <v>2547</v>
      </c>
      <c r="AB740" s="2" t="s">
        <v>1156</v>
      </c>
      <c r="AC740" s="2" t="s">
        <v>2547</v>
      </c>
      <c r="AD740" s="2" t="s">
        <v>2547</v>
      </c>
      <c r="AE740" s="2" t="s">
        <v>2547</v>
      </c>
      <c r="AF740" s="2"/>
      <c r="AG740" s="2" t="s">
        <v>2574</v>
      </c>
      <c r="AH740" s="2" t="s">
        <v>3708</v>
      </c>
      <c r="AI740" s="2" t="s">
        <v>2547</v>
      </c>
      <c r="AJ740" s="2"/>
      <c r="AK740" s="2"/>
      <c r="AL740" s="2"/>
      <c r="AM740" s="2"/>
    </row>
    <row r="741" spans="1:39" s="43" customFormat="1" ht="12.75" outlineLevel="1">
      <c r="A741" s="14" t="s">
        <v>898</v>
      </c>
      <c r="B741" s="27" t="s">
        <v>2249</v>
      </c>
      <c r="C741" s="2" t="s">
        <v>508</v>
      </c>
      <c r="D741" s="2">
        <f>COUNTIF(C:C,C741)</f>
        <v>1</v>
      </c>
      <c r="E741" s="30"/>
      <c r="F741" s="5" t="s">
        <v>783</v>
      </c>
      <c r="G741" s="5" t="s">
        <v>124</v>
      </c>
      <c r="H741" s="5"/>
      <c r="I741" s="2"/>
      <c r="J741" s="5" t="s">
        <v>2552</v>
      </c>
      <c r="K741" s="3">
        <v>35752</v>
      </c>
      <c r="L741" s="3">
        <v>36100</v>
      </c>
      <c r="M741" s="28" t="s">
        <v>2547</v>
      </c>
      <c r="N741" s="3" t="s">
        <v>2547</v>
      </c>
      <c r="O741" s="3" t="s">
        <v>2547</v>
      </c>
      <c r="P741" s="29" t="str">
        <f>IF(OR(N741="?",(O741="?")),"?",DATE(YEAR(N741),MONTH(N741)-(O741),DAY(N741)))</f>
        <v>?</v>
      </c>
      <c r="Q741" s="3" t="s">
        <v>2547</v>
      </c>
      <c r="R741" s="3" t="s">
        <v>2547</v>
      </c>
      <c r="S741" s="3" t="s">
        <v>2547</v>
      </c>
      <c r="T741" s="29" t="str">
        <f>IF(OR(O741="?",(U741="?")),"?",DATE(YEAR(U741),MONTH(U741)-(O741),DAY(U741)))</f>
        <v>?</v>
      </c>
      <c r="U741" s="29" t="str">
        <f>IF(R741&lt;250,DATE(YEAR(N741),MONTH(N741)+(R741),DAY(N741)),IF(R741="Nvt",DATE(YEAR(N741),MONTH(N741),DAY(N741)),"?"))</f>
        <v>?</v>
      </c>
      <c r="V741" s="3" t="s">
        <v>2631</v>
      </c>
      <c r="W741" s="5" t="s">
        <v>1821</v>
      </c>
      <c r="X741" s="2" t="s">
        <v>2547</v>
      </c>
      <c r="Y741" s="2" t="s">
        <v>2630</v>
      </c>
      <c r="Z741" s="4" t="s">
        <v>2547</v>
      </c>
      <c r="AA741" s="2" t="s">
        <v>2547</v>
      </c>
      <c r="AB741" s="2" t="s">
        <v>1156</v>
      </c>
      <c r="AC741" s="2" t="s">
        <v>2547</v>
      </c>
      <c r="AD741" s="2" t="s">
        <v>2547</v>
      </c>
      <c r="AE741" s="2" t="s">
        <v>2547</v>
      </c>
      <c r="AF741" s="2"/>
      <c r="AG741" s="2" t="s">
        <v>2574</v>
      </c>
      <c r="AH741" s="2" t="s">
        <v>3708</v>
      </c>
      <c r="AI741" s="2" t="s">
        <v>2547</v>
      </c>
      <c r="AJ741" s="2"/>
      <c r="AK741" s="2"/>
      <c r="AL741" s="2"/>
      <c r="AM741" s="2"/>
    </row>
    <row r="742" spans="1:39" s="43" customFormat="1" ht="12.75">
      <c r="A742" s="15" t="s">
        <v>1574</v>
      </c>
      <c r="B742" s="27"/>
      <c r="C742" s="2"/>
      <c r="D742" s="2"/>
      <c r="E742" s="30"/>
      <c r="F742" s="5"/>
      <c r="G742" s="5"/>
      <c r="H742" s="5"/>
      <c r="I742" s="2"/>
      <c r="J742" s="15"/>
      <c r="K742" s="3"/>
      <c r="L742" s="3"/>
      <c r="M742" s="28"/>
      <c r="N742" s="3"/>
      <c r="O742" s="3"/>
      <c r="P742" s="29"/>
      <c r="Q742" s="3"/>
      <c r="R742" s="3"/>
      <c r="S742" s="3"/>
      <c r="T742" s="29"/>
      <c r="U742" s="29"/>
      <c r="V742" s="3"/>
      <c r="W742" s="5"/>
      <c r="X742" s="2"/>
      <c r="Y742" s="2"/>
      <c r="Z742" s="4"/>
      <c r="AA742" s="2"/>
      <c r="AB742" s="2"/>
      <c r="AC742" s="2"/>
      <c r="AD742" s="2"/>
      <c r="AE742" s="2"/>
      <c r="AF742" s="2"/>
      <c r="AG742" s="2"/>
      <c r="AH742" s="2"/>
      <c r="AI742" s="2"/>
      <c r="AJ742" s="2"/>
      <c r="AK742" s="2"/>
      <c r="AL742" s="2"/>
      <c r="AM742" s="2"/>
    </row>
    <row r="743" spans="1:39" ht="12.75">
      <c r="A743" s="5" t="s">
        <v>898</v>
      </c>
      <c r="B743" s="27" t="s">
        <v>2250</v>
      </c>
      <c r="C743" s="14" t="s">
        <v>3090</v>
      </c>
      <c r="D743" s="2">
        <f>COUNTIF(C:C,C743)</f>
        <v>1</v>
      </c>
      <c r="E743" s="23">
        <v>116895918</v>
      </c>
      <c r="F743" s="14" t="s">
        <v>3113</v>
      </c>
      <c r="G743" s="17"/>
      <c r="H743" s="17"/>
      <c r="I743" s="14"/>
      <c r="J743" s="5" t="s">
        <v>3089</v>
      </c>
      <c r="K743" s="31">
        <v>39960</v>
      </c>
      <c r="L743" s="14" t="s">
        <v>2547</v>
      </c>
      <c r="M743" s="17" t="s">
        <v>2547</v>
      </c>
      <c r="N743" s="14" t="s">
        <v>2547</v>
      </c>
      <c r="O743" s="14" t="s">
        <v>2547</v>
      </c>
      <c r="P743" s="14" t="s">
        <v>2547</v>
      </c>
      <c r="Q743" s="14" t="s">
        <v>2547</v>
      </c>
      <c r="R743" s="14" t="s">
        <v>2547</v>
      </c>
      <c r="S743" s="14" t="s">
        <v>2547</v>
      </c>
      <c r="T743" s="14" t="s">
        <v>2547</v>
      </c>
      <c r="U743" s="14" t="s">
        <v>2547</v>
      </c>
      <c r="V743" s="5" t="s">
        <v>2548</v>
      </c>
      <c r="W743" s="16" t="s">
        <v>3091</v>
      </c>
      <c r="X743" s="14" t="s">
        <v>3092</v>
      </c>
      <c r="Y743" s="14" t="s">
        <v>3093</v>
      </c>
      <c r="Z743" s="18" t="s">
        <v>3708</v>
      </c>
      <c r="AA743" s="18" t="s">
        <v>3708</v>
      </c>
      <c r="AB743" s="18" t="s">
        <v>3708</v>
      </c>
      <c r="AC743" s="18" t="s">
        <v>3708</v>
      </c>
      <c r="AD743" s="14" t="s">
        <v>2547</v>
      </c>
      <c r="AE743" s="14" t="s">
        <v>3094</v>
      </c>
      <c r="AF743" s="14" t="s">
        <v>785</v>
      </c>
      <c r="AG743" s="14" t="s">
        <v>3089</v>
      </c>
      <c r="AH743" s="14" t="s">
        <v>3708</v>
      </c>
      <c r="AI743" s="14" t="s">
        <v>2547</v>
      </c>
      <c r="AJ743" s="14"/>
      <c r="AK743" s="14"/>
      <c r="AL743" s="14"/>
      <c r="AM743" s="14"/>
    </row>
    <row r="744" spans="1:39" s="43" customFormat="1" ht="12.75" outlineLevel="1">
      <c r="A744" s="5" t="s">
        <v>898</v>
      </c>
      <c r="B744" s="27" t="s">
        <v>2251</v>
      </c>
      <c r="C744" s="2" t="s">
        <v>3695</v>
      </c>
      <c r="D744" s="2">
        <f>COUNTIF(C:C,C744)</f>
        <v>1</v>
      </c>
      <c r="E744" s="30" t="s">
        <v>1905</v>
      </c>
      <c r="F744" s="5" t="s">
        <v>2324</v>
      </c>
      <c r="G744" s="5" t="s">
        <v>122</v>
      </c>
      <c r="H744" s="5"/>
      <c r="I744" s="2"/>
      <c r="J744" s="5" t="s">
        <v>140</v>
      </c>
      <c r="K744" s="3">
        <v>34318</v>
      </c>
      <c r="L744" s="3">
        <v>34335</v>
      </c>
      <c r="M744" s="28">
        <v>36</v>
      </c>
      <c r="N744" s="3">
        <v>35431</v>
      </c>
      <c r="O744" s="28">
        <v>6</v>
      </c>
      <c r="P744" s="29">
        <f>IF(OR(N744="?",(O744="?")),"?",DATE(YEAR(N744),MONTH(N744)-(O744),DAY(N744)))</f>
        <v>35247</v>
      </c>
      <c r="Q744" s="3" t="s">
        <v>2985</v>
      </c>
      <c r="R744" s="28">
        <v>12</v>
      </c>
      <c r="S744" s="3" t="s">
        <v>2547</v>
      </c>
      <c r="T744" s="29">
        <f>IF(OR(O744="?",(U744="?")),"?",DATE(YEAR(U744),MONTH(U744)-(O744),DAY(U744)))</f>
        <v>35612</v>
      </c>
      <c r="U744" s="29">
        <f>IF(R744&lt;250,DATE(YEAR(N744),MONTH(N744)+(R744),DAY(N744)),IF(R744="Nvt",DATE(YEAR(N744),MONTH(N744),DAY(N744)),"?"))</f>
        <v>35796</v>
      </c>
      <c r="V744" s="3" t="s">
        <v>2547</v>
      </c>
      <c r="W744" s="5" t="s">
        <v>618</v>
      </c>
      <c r="X744" s="2" t="s">
        <v>3713</v>
      </c>
      <c r="Y744" s="2" t="s">
        <v>3714</v>
      </c>
      <c r="Z744" s="4" t="s">
        <v>2547</v>
      </c>
      <c r="AA744" s="2" t="s">
        <v>2547</v>
      </c>
      <c r="AB744" s="2" t="s">
        <v>3715</v>
      </c>
      <c r="AC744" s="2" t="s">
        <v>2547</v>
      </c>
      <c r="AD744" s="2" t="s">
        <v>2547</v>
      </c>
      <c r="AE744" s="2" t="s">
        <v>2547</v>
      </c>
      <c r="AF744" s="2" t="s">
        <v>2985</v>
      </c>
      <c r="AG744" s="2" t="s">
        <v>3716</v>
      </c>
      <c r="AH744" s="2" t="s">
        <v>3708</v>
      </c>
      <c r="AI744" s="2" t="s">
        <v>2547</v>
      </c>
      <c r="AJ744" s="2"/>
      <c r="AK744" s="2"/>
      <c r="AL744" s="2"/>
      <c r="AM744" s="2"/>
    </row>
    <row r="745" spans="1:39" s="43" customFormat="1" ht="12.75" outlineLevel="1">
      <c r="A745" s="5" t="s">
        <v>898</v>
      </c>
      <c r="B745" s="27" t="s">
        <v>2252</v>
      </c>
      <c r="C745" s="2" t="s">
        <v>263</v>
      </c>
      <c r="D745" s="2">
        <f>COUNTIF(C:C,C745)</f>
        <v>1</v>
      </c>
      <c r="E745" s="30" t="s">
        <v>2547</v>
      </c>
      <c r="F745" s="5" t="s">
        <v>2547</v>
      </c>
      <c r="G745" s="5" t="s">
        <v>122</v>
      </c>
      <c r="H745" s="28"/>
      <c r="I745" s="2"/>
      <c r="J745" s="5" t="s">
        <v>143</v>
      </c>
      <c r="K745" s="3">
        <v>38169</v>
      </c>
      <c r="L745" s="3">
        <v>38139</v>
      </c>
      <c r="M745" s="5">
        <v>48</v>
      </c>
      <c r="N745" s="3">
        <v>39600</v>
      </c>
      <c r="O745" s="1">
        <v>3</v>
      </c>
      <c r="P745" s="29">
        <f>IF(OR(N745="?",(O745="?")),"?",DATE(YEAR(N745),MONTH(N745)-(O745),DAY(N745)))</f>
        <v>39508</v>
      </c>
      <c r="Q745" s="2" t="s">
        <v>2985</v>
      </c>
      <c r="R745" s="1">
        <v>24</v>
      </c>
      <c r="S745" s="2" t="s">
        <v>2547</v>
      </c>
      <c r="T745" s="29">
        <f>IF(OR(O745="?",(U745="?")),"?",DATE(YEAR(U745),MONTH(U745)-(O745),DAY(U745)))</f>
        <v>40238</v>
      </c>
      <c r="U745" s="29">
        <f>IF(R745&lt;250,DATE(YEAR(N745),MONTH(N745)+(R745),DAY(N745)),IF(R745="Nvt",DATE(YEAR(N745),MONTH(N745),DAY(N745)),"?"))</f>
        <v>40330</v>
      </c>
      <c r="V745" s="1" t="s">
        <v>2548</v>
      </c>
      <c r="W745" s="5" t="s">
        <v>618</v>
      </c>
      <c r="X745" s="2" t="s">
        <v>2547</v>
      </c>
      <c r="Y745" s="1" t="s">
        <v>144</v>
      </c>
      <c r="Z745" s="4" t="s">
        <v>2547</v>
      </c>
      <c r="AA745" s="2" t="s">
        <v>2550</v>
      </c>
      <c r="AB745" s="2" t="s">
        <v>2547</v>
      </c>
      <c r="AC745" s="2" t="s">
        <v>354</v>
      </c>
      <c r="AD745" s="1" t="s">
        <v>1498</v>
      </c>
      <c r="AE745" s="2" t="s">
        <v>2547</v>
      </c>
      <c r="AF745" s="2" t="s">
        <v>2985</v>
      </c>
      <c r="AG745" s="1" t="s">
        <v>2723</v>
      </c>
      <c r="AH745" s="2" t="s">
        <v>3708</v>
      </c>
      <c r="AI745" s="2" t="s">
        <v>2547</v>
      </c>
      <c r="AJ745" s="2"/>
      <c r="AK745" s="2"/>
      <c r="AL745" s="2"/>
      <c r="AM745" s="2"/>
    </row>
    <row r="746" spans="1:39" s="43" customFormat="1" ht="12.75" outlineLevel="1">
      <c r="A746" s="5" t="s">
        <v>898</v>
      </c>
      <c r="B746" s="27" t="s">
        <v>965</v>
      </c>
      <c r="C746" s="2" t="s">
        <v>966</v>
      </c>
      <c r="D746" s="2">
        <f>COUNTIF(C:C,C746)</f>
        <v>1</v>
      </c>
      <c r="E746" s="30">
        <v>6528898</v>
      </c>
      <c r="F746" s="5"/>
      <c r="G746" s="5" t="s">
        <v>122</v>
      </c>
      <c r="H746" s="28"/>
      <c r="I746" s="2"/>
      <c r="J746" s="5" t="s">
        <v>143</v>
      </c>
      <c r="K746" s="3">
        <v>39479</v>
      </c>
      <c r="L746" s="3">
        <v>38353</v>
      </c>
      <c r="M746" s="5">
        <v>50</v>
      </c>
      <c r="N746" s="3">
        <v>39872</v>
      </c>
      <c r="O746" s="5" t="s">
        <v>2547</v>
      </c>
      <c r="P746" s="29" t="s">
        <v>2547</v>
      </c>
      <c r="Q746" s="2"/>
      <c r="R746" s="5" t="s">
        <v>2547</v>
      </c>
      <c r="S746" s="2" t="s">
        <v>2547</v>
      </c>
      <c r="T746" s="29" t="s">
        <v>2547</v>
      </c>
      <c r="U746" s="29" t="s">
        <v>2547</v>
      </c>
      <c r="V746" s="5" t="s">
        <v>2547</v>
      </c>
      <c r="W746" s="5" t="s">
        <v>618</v>
      </c>
      <c r="X746" s="2"/>
      <c r="Y746" s="5" t="s">
        <v>967</v>
      </c>
      <c r="Z746" s="4" t="s">
        <v>2547</v>
      </c>
      <c r="AA746" s="2" t="s">
        <v>2547</v>
      </c>
      <c r="AB746" s="2" t="s">
        <v>2547</v>
      </c>
      <c r="AC746" s="2" t="s">
        <v>2547</v>
      </c>
      <c r="AD746" s="5" t="s">
        <v>2547</v>
      </c>
      <c r="AE746" s="2" t="s">
        <v>2547</v>
      </c>
      <c r="AF746" s="2"/>
      <c r="AG746" s="5" t="s">
        <v>968</v>
      </c>
      <c r="AH746" s="2" t="s">
        <v>3708</v>
      </c>
      <c r="AI746" s="2" t="s">
        <v>2547</v>
      </c>
      <c r="AJ746" s="2"/>
      <c r="AK746" s="2"/>
      <c r="AL746" s="2"/>
      <c r="AM746" s="2"/>
    </row>
    <row r="747" spans="1:39" s="43" customFormat="1" ht="12.75">
      <c r="A747" s="5" t="s">
        <v>898</v>
      </c>
      <c r="B747" s="27" t="s">
        <v>2253</v>
      </c>
      <c r="C747" s="2" t="s">
        <v>2813</v>
      </c>
      <c r="D747" s="2">
        <f>COUNTIF(C:C,C747)</f>
        <v>1</v>
      </c>
      <c r="E747" s="30" t="s">
        <v>1906</v>
      </c>
      <c r="F747" s="5" t="s">
        <v>95</v>
      </c>
      <c r="G747" s="2" t="s">
        <v>33</v>
      </c>
      <c r="H747" s="28"/>
      <c r="I747" s="2"/>
      <c r="J747" s="5" t="s">
        <v>140</v>
      </c>
      <c r="K747" s="3">
        <v>36881</v>
      </c>
      <c r="L747" s="3">
        <v>36892</v>
      </c>
      <c r="M747" s="5">
        <v>36</v>
      </c>
      <c r="N747" s="3">
        <v>37987</v>
      </c>
      <c r="O747" s="2">
        <v>3</v>
      </c>
      <c r="P747" s="29">
        <f>IF(OR(N747="?",(O747="?")),"?",DATE(YEAR(N747),MONTH(N747)-(O747),DAY(N747)))</f>
        <v>37895</v>
      </c>
      <c r="Q747" s="2" t="s">
        <v>2985</v>
      </c>
      <c r="R747" s="2">
        <v>36</v>
      </c>
      <c r="S747" s="2" t="s">
        <v>2547</v>
      </c>
      <c r="T747" s="29">
        <f>IF(OR(O747="?",(U747="?")),"?",DATE(YEAR(U747),MONTH(U747)-(O747),DAY(U747)))</f>
        <v>38991</v>
      </c>
      <c r="U747" s="29">
        <f>IF(R747&lt;250,DATE(YEAR(N747),MONTH(N747)+(R747),DAY(N747)),IF(R747="Nvt",DATE(YEAR(N747),MONTH(N747),DAY(N747)),"?"))</f>
        <v>39083</v>
      </c>
      <c r="V747" s="1" t="s">
        <v>2548</v>
      </c>
      <c r="W747" s="1" t="s">
        <v>396</v>
      </c>
      <c r="X747" s="2" t="s">
        <v>1640</v>
      </c>
      <c r="Y747" s="1" t="s">
        <v>141</v>
      </c>
      <c r="Z747" s="4" t="s">
        <v>2547</v>
      </c>
      <c r="AA747" s="2" t="s">
        <v>2550</v>
      </c>
      <c r="AB747" s="2"/>
      <c r="AC747" s="2" t="s">
        <v>1641</v>
      </c>
      <c r="AD747" s="5" t="s">
        <v>2154</v>
      </c>
      <c r="AE747" s="2" t="s">
        <v>2547</v>
      </c>
      <c r="AF747" s="2"/>
      <c r="AG747" s="1" t="s">
        <v>397</v>
      </c>
      <c r="AH747" s="2" t="s">
        <v>3708</v>
      </c>
      <c r="AI747" s="2" t="s">
        <v>2547</v>
      </c>
      <c r="AJ747" s="2"/>
      <c r="AK747" s="2"/>
      <c r="AL747" s="2"/>
      <c r="AM747" s="2"/>
    </row>
    <row r="748" spans="1:39" s="43" customFormat="1" ht="12.75">
      <c r="A748" s="5" t="s">
        <v>898</v>
      </c>
      <c r="B748" s="27"/>
      <c r="C748" s="2"/>
      <c r="D748" s="2">
        <f>COUNTIF(C:C,C748)</f>
        <v>0</v>
      </c>
      <c r="E748" s="30"/>
      <c r="F748" s="5"/>
      <c r="G748" s="2"/>
      <c r="H748" s="28"/>
      <c r="I748" s="2"/>
      <c r="J748" s="5" t="s">
        <v>1575</v>
      </c>
      <c r="K748" s="3"/>
      <c r="L748" s="3"/>
      <c r="M748" s="5"/>
      <c r="N748" s="3"/>
      <c r="O748" s="2"/>
      <c r="P748" s="29"/>
      <c r="Q748" s="2"/>
      <c r="R748" s="2"/>
      <c r="S748" s="2"/>
      <c r="T748" s="29"/>
      <c r="U748" s="29"/>
      <c r="V748" s="1"/>
      <c r="W748" s="1"/>
      <c r="X748" s="2"/>
      <c r="Y748" s="1"/>
      <c r="Z748" s="4"/>
      <c r="AA748" s="2"/>
      <c r="AB748" s="2"/>
      <c r="AC748" s="2"/>
      <c r="AD748" s="5"/>
      <c r="AE748" s="2"/>
      <c r="AF748" s="2"/>
      <c r="AG748" s="1"/>
      <c r="AH748" s="2"/>
      <c r="AI748" s="2"/>
      <c r="AJ748" s="2"/>
      <c r="AK748" s="2"/>
      <c r="AL748" s="2"/>
      <c r="AM748" s="2"/>
    </row>
    <row r="749" spans="1:39" s="43" customFormat="1" ht="12.75">
      <c r="A749" s="14" t="s">
        <v>898</v>
      </c>
      <c r="B749" s="27" t="s">
        <v>2254</v>
      </c>
      <c r="C749" s="2" t="s">
        <v>469</v>
      </c>
      <c r="D749" s="2">
        <f>COUNTIF(C:C,C749)</f>
        <v>1</v>
      </c>
      <c r="E749" s="30" t="s">
        <v>1907</v>
      </c>
      <c r="F749" s="5" t="s">
        <v>528</v>
      </c>
      <c r="G749" s="2" t="s">
        <v>29</v>
      </c>
      <c r="H749" s="5"/>
      <c r="I749" s="2"/>
      <c r="J749" s="2" t="s">
        <v>2546</v>
      </c>
      <c r="K749" s="3">
        <v>35859</v>
      </c>
      <c r="L749" s="3" t="s">
        <v>2547</v>
      </c>
      <c r="M749" s="28" t="s">
        <v>2547</v>
      </c>
      <c r="N749" s="3" t="s">
        <v>2547</v>
      </c>
      <c r="O749" s="3" t="s">
        <v>2547</v>
      </c>
      <c r="P749" s="29" t="str">
        <f>IF(OR(N749="?",(O749="?")),"?",DATE(YEAR(N749),MONTH(N749)-(O749),DAY(N749)))</f>
        <v>?</v>
      </c>
      <c r="Q749" s="3" t="s">
        <v>2547</v>
      </c>
      <c r="R749" s="3" t="s">
        <v>2547</v>
      </c>
      <c r="S749" s="3" t="s">
        <v>2547</v>
      </c>
      <c r="T749" s="29" t="str">
        <f>IF(OR(O749="?",(U749="?")),"?",DATE(YEAR(U749),MONTH(U749)-(O749),DAY(U749)))</f>
        <v>?</v>
      </c>
      <c r="U749" s="29" t="str">
        <f>IF(R749&lt;250,DATE(YEAR(N749),MONTH(N749)+(R749),DAY(N749)),IF(R749="Nvt",DATE(YEAR(N749),MONTH(N749),DAY(N749)),"?"))</f>
        <v>?</v>
      </c>
      <c r="V749" s="3" t="s">
        <v>2547</v>
      </c>
      <c r="W749" s="5" t="s">
        <v>1649</v>
      </c>
      <c r="X749" s="2" t="s">
        <v>2547</v>
      </c>
      <c r="Y749" s="2" t="s">
        <v>1650</v>
      </c>
      <c r="Z749" s="4" t="s">
        <v>2547</v>
      </c>
      <c r="AA749" s="2" t="s">
        <v>2547</v>
      </c>
      <c r="AB749" s="2" t="s">
        <v>1156</v>
      </c>
      <c r="AC749" s="2" t="s">
        <v>2547</v>
      </c>
      <c r="AD749" s="2" t="s">
        <v>2547</v>
      </c>
      <c r="AE749" s="2" t="s">
        <v>2547</v>
      </c>
      <c r="AF749" s="2"/>
      <c r="AG749" s="2" t="s">
        <v>1651</v>
      </c>
      <c r="AH749" s="2" t="s">
        <v>2547</v>
      </c>
      <c r="AI749" s="2" t="s">
        <v>2547</v>
      </c>
      <c r="AJ749" s="2"/>
      <c r="AK749" s="2"/>
      <c r="AL749" s="2"/>
      <c r="AM749" s="2"/>
    </row>
    <row r="750" spans="1:39" s="43" customFormat="1" ht="12.75">
      <c r="A750" s="5" t="s">
        <v>898</v>
      </c>
      <c r="B750" s="27" t="s">
        <v>2255</v>
      </c>
      <c r="C750" s="2" t="s">
        <v>513</v>
      </c>
      <c r="D750" s="2">
        <f>COUNTIF(C:C,C750)</f>
        <v>1</v>
      </c>
      <c r="E750" s="30" t="s">
        <v>1908</v>
      </c>
      <c r="F750" s="5" t="s">
        <v>2860</v>
      </c>
      <c r="G750" s="2" t="s">
        <v>29</v>
      </c>
      <c r="H750" s="5"/>
      <c r="I750" s="2"/>
      <c r="J750" s="5" t="s">
        <v>150</v>
      </c>
      <c r="K750" s="3">
        <v>35807</v>
      </c>
      <c r="L750" s="3" t="s">
        <v>2547</v>
      </c>
      <c r="M750" s="28" t="s">
        <v>2547</v>
      </c>
      <c r="N750" s="3" t="s">
        <v>2547</v>
      </c>
      <c r="O750" s="3" t="s">
        <v>2547</v>
      </c>
      <c r="P750" s="29" t="str">
        <f>IF(OR(N750="?",(O750="?")),"?",DATE(YEAR(N750),MONTH(N750)-(O750),DAY(N750)))</f>
        <v>?</v>
      </c>
      <c r="Q750" s="3" t="s">
        <v>2547</v>
      </c>
      <c r="R750" s="3" t="s">
        <v>2547</v>
      </c>
      <c r="S750" s="3" t="s">
        <v>2547</v>
      </c>
      <c r="T750" s="29" t="str">
        <f>IF(OR(O750="?",(U750="?")),"?",DATE(YEAR(U750),MONTH(U750)-(O750),DAY(U750)))</f>
        <v>?</v>
      </c>
      <c r="U750" s="29" t="str">
        <f>IF(R750&lt;250,DATE(YEAR(N750),MONTH(N750)+(R750),DAY(N750)),IF(R750="Nvt",DATE(YEAR(N750),MONTH(N750),DAY(N750)),"?"))</f>
        <v>?</v>
      </c>
      <c r="V750" s="3" t="s">
        <v>2206</v>
      </c>
      <c r="W750" s="5" t="s">
        <v>1649</v>
      </c>
      <c r="X750" s="2" t="s">
        <v>2861</v>
      </c>
      <c r="Y750" s="2" t="s">
        <v>1645</v>
      </c>
      <c r="Z750" s="4" t="s">
        <v>2547</v>
      </c>
      <c r="AA750" s="2" t="s">
        <v>2547</v>
      </c>
      <c r="AB750" s="2" t="s">
        <v>1156</v>
      </c>
      <c r="AC750" s="2" t="s">
        <v>2547</v>
      </c>
      <c r="AD750" s="2" t="s">
        <v>2547</v>
      </c>
      <c r="AE750" s="2" t="s">
        <v>2547</v>
      </c>
      <c r="AF750" s="2"/>
      <c r="AG750" s="2" t="s">
        <v>1646</v>
      </c>
      <c r="AH750" s="2" t="s">
        <v>1647</v>
      </c>
      <c r="AI750" s="2" t="s">
        <v>2547</v>
      </c>
      <c r="AJ750" s="2"/>
      <c r="AK750" s="2"/>
      <c r="AL750" s="2"/>
      <c r="AM750" s="2"/>
    </row>
    <row r="751" spans="1:39" s="43" customFormat="1" ht="12.75">
      <c r="A751" s="5" t="s">
        <v>898</v>
      </c>
      <c r="B751" s="27" t="s">
        <v>2256</v>
      </c>
      <c r="C751" s="2" t="s">
        <v>2814</v>
      </c>
      <c r="D751" s="2">
        <f>COUNTIF(C:C,C751)</f>
        <v>1</v>
      </c>
      <c r="E751" s="30" t="s">
        <v>2547</v>
      </c>
      <c r="F751" s="5" t="s">
        <v>2547</v>
      </c>
      <c r="G751" s="2" t="s">
        <v>31</v>
      </c>
      <c r="H751" s="28"/>
      <c r="I751" s="2"/>
      <c r="J751" s="5" t="s">
        <v>150</v>
      </c>
      <c r="K751" s="3">
        <v>36710</v>
      </c>
      <c r="L751" s="3">
        <v>36526</v>
      </c>
      <c r="M751" s="28" t="s">
        <v>1022</v>
      </c>
      <c r="N751" s="28" t="s">
        <v>1022</v>
      </c>
      <c r="O751" s="2">
        <v>24</v>
      </c>
      <c r="P751" s="29" t="s">
        <v>2547</v>
      </c>
      <c r="Q751" s="2" t="s">
        <v>3708</v>
      </c>
      <c r="R751" s="2" t="s">
        <v>3708</v>
      </c>
      <c r="S751" s="2" t="s">
        <v>2547</v>
      </c>
      <c r="T751" s="29" t="s">
        <v>2547</v>
      </c>
      <c r="U751" s="29" t="s">
        <v>1022</v>
      </c>
      <c r="V751" s="1" t="s">
        <v>2548</v>
      </c>
      <c r="W751" s="1" t="s">
        <v>1229</v>
      </c>
      <c r="X751" s="2" t="s">
        <v>765</v>
      </c>
      <c r="Y751" s="1" t="s">
        <v>1792</v>
      </c>
      <c r="Z751" s="4" t="s">
        <v>2547</v>
      </c>
      <c r="AA751" s="2" t="s">
        <v>2550</v>
      </c>
      <c r="AB751" s="2" t="s">
        <v>2547</v>
      </c>
      <c r="AC751" s="2" t="s">
        <v>820</v>
      </c>
      <c r="AD751" s="1" t="s">
        <v>149</v>
      </c>
      <c r="AE751" s="2" t="s">
        <v>2547</v>
      </c>
      <c r="AF751" s="2" t="s">
        <v>2985</v>
      </c>
      <c r="AG751" s="1" t="s">
        <v>398</v>
      </c>
      <c r="AH751" s="2" t="s">
        <v>3708</v>
      </c>
      <c r="AI751" s="2" t="s">
        <v>2547</v>
      </c>
      <c r="AJ751" s="2"/>
      <c r="AK751" s="2"/>
      <c r="AL751" s="2"/>
      <c r="AM751" s="2"/>
    </row>
    <row r="752" spans="1:39" s="43" customFormat="1" ht="12.75">
      <c r="A752" s="15" t="s">
        <v>987</v>
      </c>
      <c r="B752" s="27"/>
      <c r="C752" s="2"/>
      <c r="D752" s="2"/>
      <c r="E752" s="30"/>
      <c r="F752" s="5"/>
      <c r="G752" s="2"/>
      <c r="H752" s="28"/>
      <c r="I752" s="2"/>
      <c r="J752" s="15"/>
      <c r="K752" s="3"/>
      <c r="L752" s="3"/>
      <c r="M752" s="28"/>
      <c r="N752" s="28"/>
      <c r="O752" s="2"/>
      <c r="P752" s="29"/>
      <c r="Q752" s="2"/>
      <c r="R752" s="2"/>
      <c r="S752" s="2"/>
      <c r="T752" s="29"/>
      <c r="U752" s="29"/>
      <c r="V752" s="1"/>
      <c r="W752" s="1"/>
      <c r="X752" s="2"/>
      <c r="Y752" s="1"/>
      <c r="Z752" s="4"/>
      <c r="AA752" s="2"/>
      <c r="AB752" s="2"/>
      <c r="AC752" s="2"/>
      <c r="AD752" s="1"/>
      <c r="AE752" s="2"/>
      <c r="AF752" s="2"/>
      <c r="AG752" s="1"/>
      <c r="AH752" s="2"/>
      <c r="AI752" s="2"/>
      <c r="AJ752" s="2"/>
      <c r="AK752" s="2"/>
      <c r="AL752" s="2"/>
      <c r="AM752" s="2"/>
    </row>
    <row r="753" spans="1:39" s="43" customFormat="1" ht="12.75" outlineLevel="1">
      <c r="A753" s="5" t="s">
        <v>899</v>
      </c>
      <c r="B753" s="27" t="s">
        <v>2257</v>
      </c>
      <c r="C753" s="2" t="s">
        <v>2672</v>
      </c>
      <c r="D753" s="2"/>
      <c r="E753" s="22" t="s">
        <v>2547</v>
      </c>
      <c r="F753" s="2" t="s">
        <v>2547</v>
      </c>
      <c r="G753" s="33" t="s">
        <v>25</v>
      </c>
      <c r="H753" s="2"/>
      <c r="I753" s="2"/>
      <c r="J753" s="5" t="s">
        <v>1776</v>
      </c>
      <c r="K753" s="3">
        <v>36161</v>
      </c>
      <c r="L753" s="3">
        <v>36161</v>
      </c>
      <c r="M753" s="28">
        <f>(YEAR(N753)-YEAR(L753))*12+MONTH(N753)-MONTH(L753)</f>
        <v>47</v>
      </c>
      <c r="N753" s="3">
        <v>37621</v>
      </c>
      <c r="O753" s="2">
        <v>6</v>
      </c>
      <c r="P753" s="29">
        <f>IF(OR(N753="?",(O753="?")),"?",DATE(YEAR(N753),MONTH(N753)-(O753),DAY(N753)))</f>
        <v>37438</v>
      </c>
      <c r="Q753" s="2" t="s">
        <v>2985</v>
      </c>
      <c r="R753" s="2">
        <v>12</v>
      </c>
      <c r="S753" s="2" t="s">
        <v>2547</v>
      </c>
      <c r="T753" s="29">
        <f>IF(OR(O753="?",(U753="?")),"?",DATE(YEAR(U753),MONTH(U753)-(O753),DAY(U753)))</f>
        <v>37803</v>
      </c>
      <c r="U753" s="29">
        <f>IF(R753&lt;250,DATE(YEAR(N753),MONTH(N753)+(R753),DAY(N753)),IF(R753="Nvt",DATE(YEAR(N753),MONTH(N753),DAY(N753)),"?"))</f>
        <v>37986</v>
      </c>
      <c r="V753" s="5" t="s">
        <v>1042</v>
      </c>
      <c r="W753" s="1" t="s">
        <v>2568</v>
      </c>
      <c r="X753" s="2" t="s">
        <v>2569</v>
      </c>
      <c r="Y753" s="1" t="s">
        <v>1531</v>
      </c>
      <c r="Z753" s="4" t="s">
        <v>2547</v>
      </c>
      <c r="AA753" s="2" t="s">
        <v>2550</v>
      </c>
      <c r="AB753" s="2" t="s">
        <v>1156</v>
      </c>
      <c r="AC753" s="2" t="s">
        <v>1089</v>
      </c>
      <c r="AD753" s="1" t="s">
        <v>1532</v>
      </c>
      <c r="AE753" s="2" t="s">
        <v>2547</v>
      </c>
      <c r="AF753" s="2" t="s">
        <v>2985</v>
      </c>
      <c r="AG753" s="1" t="s">
        <v>2161</v>
      </c>
      <c r="AH753" s="2" t="s">
        <v>3708</v>
      </c>
      <c r="AI753" s="2" t="s">
        <v>2547</v>
      </c>
      <c r="AJ753" s="2"/>
      <c r="AK753" s="2"/>
      <c r="AL753" s="2"/>
      <c r="AM753" s="2"/>
    </row>
    <row r="754" spans="1:39" s="43" customFormat="1" ht="12.75" outlineLevel="1">
      <c r="A754" s="5" t="s">
        <v>899</v>
      </c>
      <c r="B754" s="27" t="s">
        <v>1245</v>
      </c>
      <c r="C754" s="2" t="s">
        <v>2673</v>
      </c>
      <c r="D754" s="2"/>
      <c r="E754" s="22" t="s">
        <v>2547</v>
      </c>
      <c r="F754" s="2" t="s">
        <v>2547</v>
      </c>
      <c r="G754" s="33" t="s">
        <v>25</v>
      </c>
      <c r="H754" s="2"/>
      <c r="I754" s="2"/>
      <c r="J754" s="5" t="s">
        <v>1776</v>
      </c>
      <c r="K754" s="3">
        <v>36326</v>
      </c>
      <c r="L754" s="3">
        <v>36326</v>
      </c>
      <c r="M754" s="28">
        <v>48</v>
      </c>
      <c r="N754" s="3">
        <v>37786</v>
      </c>
      <c r="O754" s="2">
        <v>6</v>
      </c>
      <c r="P754" s="29">
        <f>IF(OR(N754="?",(O754="?")),"?",DATE(YEAR(N754),MONTH(N754)-(O754),DAY(N754)))</f>
        <v>37604</v>
      </c>
      <c r="Q754" s="2" t="s">
        <v>2985</v>
      </c>
      <c r="R754" s="2">
        <v>12</v>
      </c>
      <c r="S754" s="2" t="s">
        <v>2547</v>
      </c>
      <c r="T754" s="29">
        <f>IF(OR(O754="?",(U754="?")),"?",DATE(YEAR(U754),MONTH(U754)-(O754),DAY(U754)))</f>
        <v>37969</v>
      </c>
      <c r="U754" s="29">
        <f>IF(R754&lt;250,DATE(YEAR(N754),MONTH(N754)+(R754),DAY(N754)),IF(R754="Nvt",DATE(YEAR(N754),MONTH(N754),DAY(N754)),"?"))</f>
        <v>38152</v>
      </c>
      <c r="V754" s="5" t="s">
        <v>1042</v>
      </c>
      <c r="W754" s="1" t="s">
        <v>2568</v>
      </c>
      <c r="X754" s="2" t="s">
        <v>2569</v>
      </c>
      <c r="Y754" s="1" t="s">
        <v>1531</v>
      </c>
      <c r="Z754" s="4" t="s">
        <v>2547</v>
      </c>
      <c r="AA754" s="2" t="s">
        <v>2550</v>
      </c>
      <c r="AB754" s="2" t="s">
        <v>1156</v>
      </c>
      <c r="AC754" s="2" t="s">
        <v>1089</v>
      </c>
      <c r="AD754" s="1" t="s">
        <v>2162</v>
      </c>
      <c r="AE754" s="2" t="s">
        <v>2547</v>
      </c>
      <c r="AF754" s="2" t="s">
        <v>2985</v>
      </c>
      <c r="AG754" s="1" t="s">
        <v>2161</v>
      </c>
      <c r="AH754" s="2" t="s">
        <v>3708</v>
      </c>
      <c r="AI754" s="2" t="s">
        <v>2547</v>
      </c>
      <c r="AJ754" s="2"/>
      <c r="AK754" s="2"/>
      <c r="AL754" s="2"/>
      <c r="AM754" s="2"/>
    </row>
    <row r="755" spans="1:39" s="43" customFormat="1" ht="12.75">
      <c r="A755" s="5" t="s">
        <v>898</v>
      </c>
      <c r="B755" s="27" t="s">
        <v>1246</v>
      </c>
      <c r="C755" s="2" t="s">
        <v>1347</v>
      </c>
      <c r="D755" s="2">
        <f>COUNTIF(C:C,C755)</f>
        <v>1</v>
      </c>
      <c r="E755" s="30"/>
      <c r="F755" s="5" t="s">
        <v>783</v>
      </c>
      <c r="G755" s="28" t="s">
        <v>113</v>
      </c>
      <c r="H755" s="32"/>
      <c r="I755" s="2"/>
      <c r="J755" s="5" t="s">
        <v>150</v>
      </c>
      <c r="K755" s="3">
        <v>35213</v>
      </c>
      <c r="L755" s="3">
        <v>35213</v>
      </c>
      <c r="M755" s="28" t="s">
        <v>2547</v>
      </c>
      <c r="N755" s="2" t="s">
        <v>2547</v>
      </c>
      <c r="O755" s="2" t="s">
        <v>2547</v>
      </c>
      <c r="P755" s="29" t="str">
        <f>IF(OR(N755="?",(O755="?")),"?",DATE(YEAR(N755),MONTH(N755)-(O755),DAY(N755)))</f>
        <v>?</v>
      </c>
      <c r="Q755" s="2" t="s">
        <v>2547</v>
      </c>
      <c r="R755" s="2" t="s">
        <v>2547</v>
      </c>
      <c r="S755" s="2" t="s">
        <v>2547</v>
      </c>
      <c r="T755" s="29" t="str">
        <f>IF(OR(O755="?",(U755="?")),"?",DATE(YEAR(U755),MONTH(U755)-(O755),DAY(U755)))</f>
        <v>?</v>
      </c>
      <c r="U755" s="29" t="str">
        <f>IF(R755&lt;250,DATE(YEAR(N755),MONTH(N755)+(R755),DAY(N755)),IF(R755="Nvt",DATE(YEAR(N755),MONTH(N755),DAY(N755)),"?"))</f>
        <v>?</v>
      </c>
      <c r="V755" s="1" t="s">
        <v>2548</v>
      </c>
      <c r="W755" s="1" t="s">
        <v>665</v>
      </c>
      <c r="X755" s="2" t="s">
        <v>3286</v>
      </c>
      <c r="Y755" s="1" t="s">
        <v>1667</v>
      </c>
      <c r="Z755" s="4" t="s">
        <v>2547</v>
      </c>
      <c r="AA755" s="2" t="s">
        <v>2550</v>
      </c>
      <c r="AB755" s="2" t="s">
        <v>667</v>
      </c>
      <c r="AC755" s="2" t="s">
        <v>2547</v>
      </c>
      <c r="AD755" s="5" t="s">
        <v>2196</v>
      </c>
      <c r="AE755" s="2" t="s">
        <v>666</v>
      </c>
      <c r="AF755" s="2"/>
      <c r="AG755" s="1" t="s">
        <v>1223</v>
      </c>
      <c r="AH755" s="2" t="s">
        <v>1482</v>
      </c>
      <c r="AI755" s="2" t="s">
        <v>2547</v>
      </c>
      <c r="AJ755" s="2"/>
      <c r="AK755" s="2"/>
      <c r="AL755" s="2"/>
      <c r="AM755" s="2"/>
    </row>
    <row r="756" spans="1:39" s="43" customFormat="1" ht="12.75">
      <c r="A756" s="15" t="s">
        <v>988</v>
      </c>
      <c r="B756" s="27"/>
      <c r="C756" s="2"/>
      <c r="D756" s="2"/>
      <c r="E756" s="30"/>
      <c r="F756" s="5"/>
      <c r="G756" s="28"/>
      <c r="H756" s="32"/>
      <c r="I756" s="2"/>
      <c r="J756" s="15"/>
      <c r="K756" s="3"/>
      <c r="L756" s="3"/>
      <c r="M756" s="28"/>
      <c r="N756" s="2"/>
      <c r="O756" s="2"/>
      <c r="P756" s="29"/>
      <c r="Q756" s="2"/>
      <c r="R756" s="2"/>
      <c r="S756" s="2"/>
      <c r="T756" s="29"/>
      <c r="U756" s="29"/>
      <c r="V756" s="1"/>
      <c r="W756" s="1"/>
      <c r="X756" s="2"/>
      <c r="Y756" s="1"/>
      <c r="Z756" s="4"/>
      <c r="AA756" s="2"/>
      <c r="AB756" s="2"/>
      <c r="AC756" s="2"/>
      <c r="AD756" s="5"/>
      <c r="AE756" s="2"/>
      <c r="AF756" s="2"/>
      <c r="AG756" s="1"/>
      <c r="AH756" s="2"/>
      <c r="AI756" s="2"/>
      <c r="AJ756" s="2"/>
      <c r="AK756" s="2"/>
      <c r="AL756" s="2"/>
      <c r="AM756" s="2"/>
    </row>
    <row r="757" spans="1:39" s="43" customFormat="1" ht="12.75" outlineLevel="1">
      <c r="A757" s="5" t="s">
        <v>898</v>
      </c>
      <c r="B757" s="27" t="s">
        <v>1247</v>
      </c>
      <c r="C757" s="2" t="s">
        <v>606</v>
      </c>
      <c r="D757" s="2">
        <f>COUNTIF(C:C,C757)</f>
        <v>1</v>
      </c>
      <c r="E757" s="22" t="s">
        <v>1909</v>
      </c>
      <c r="F757" s="2" t="s">
        <v>1244</v>
      </c>
      <c r="G757" s="2" t="s">
        <v>2547</v>
      </c>
      <c r="H757" s="28"/>
      <c r="I757" s="2"/>
      <c r="J757" s="5" t="s">
        <v>150</v>
      </c>
      <c r="K757" s="3">
        <v>39069</v>
      </c>
      <c r="L757" s="3">
        <v>39069</v>
      </c>
      <c r="M757" s="5">
        <v>12</v>
      </c>
      <c r="N757" s="3">
        <v>39434</v>
      </c>
      <c r="O757" s="1">
        <v>3</v>
      </c>
      <c r="P757" s="29">
        <f>IF(OR(N757="?",(O757="?")),"?",DATE(YEAR(N757),MONTH(N757)-(O757),DAY(N757)))</f>
        <v>39343</v>
      </c>
      <c r="Q757" s="2" t="s">
        <v>2985</v>
      </c>
      <c r="R757" s="2">
        <v>12</v>
      </c>
      <c r="S757" s="2" t="s">
        <v>2547</v>
      </c>
      <c r="T757" s="29">
        <f>IF(OR(O757="?",(U757="?")),"?",DATE(YEAR(U757),MONTH(U757)-(O757),DAY(U757)))</f>
        <v>39709</v>
      </c>
      <c r="U757" s="29">
        <f>IF(R757&lt;250,DATE(YEAR(N757),MONTH(N757)+(R757),DAY(N757)),IF(R757="Nvt",DATE(YEAR(N757),MONTH(N757),DAY(N757)),"?"))</f>
        <v>39800</v>
      </c>
      <c r="V757" s="5" t="s">
        <v>725</v>
      </c>
      <c r="W757" s="5" t="s">
        <v>743</v>
      </c>
      <c r="X757" s="2" t="s">
        <v>3043</v>
      </c>
      <c r="Y757" s="1" t="s">
        <v>1384</v>
      </c>
      <c r="Z757" s="4">
        <v>254.8</v>
      </c>
      <c r="AA757" s="2" t="s">
        <v>2550</v>
      </c>
      <c r="AB757" s="2" t="s">
        <v>3817</v>
      </c>
      <c r="AC757" s="2" t="s">
        <v>3818</v>
      </c>
      <c r="AD757" s="5" t="s">
        <v>1345</v>
      </c>
      <c r="AE757" s="2" t="s">
        <v>1631</v>
      </c>
      <c r="AF757" s="2" t="s">
        <v>2985</v>
      </c>
      <c r="AG757" s="1" t="s">
        <v>1513</v>
      </c>
      <c r="AH757" s="2" t="s">
        <v>2547</v>
      </c>
      <c r="AI757" s="2" t="s">
        <v>2547</v>
      </c>
      <c r="AJ757" s="2"/>
      <c r="AK757" s="2"/>
      <c r="AL757" s="2"/>
      <c r="AM757" s="2"/>
    </row>
    <row r="758" spans="1:39" s="43" customFormat="1" ht="12.75" outlineLevel="1">
      <c r="A758" s="5" t="s">
        <v>898</v>
      </c>
      <c r="B758" s="27" t="s">
        <v>1248</v>
      </c>
      <c r="C758" s="2" t="s">
        <v>242</v>
      </c>
      <c r="D758" s="2">
        <f>COUNTIF(C:C,C758)</f>
        <v>1</v>
      </c>
      <c r="E758" s="30" t="s">
        <v>3580</v>
      </c>
      <c r="F758" s="5" t="s">
        <v>2499</v>
      </c>
      <c r="G758" s="2" t="s">
        <v>128</v>
      </c>
      <c r="H758" s="28"/>
      <c r="I758" s="2"/>
      <c r="J758" s="5" t="s">
        <v>150</v>
      </c>
      <c r="K758" s="3">
        <v>38161</v>
      </c>
      <c r="L758" s="3">
        <v>38161</v>
      </c>
      <c r="M758" s="5">
        <v>12</v>
      </c>
      <c r="N758" s="3">
        <v>38526</v>
      </c>
      <c r="O758" s="1">
        <v>3</v>
      </c>
      <c r="P758" s="29">
        <f>IF(OR(N758="?",(O758="?")),"?",DATE(YEAR(N758),MONTH(N758)-(O758),DAY(N758)))</f>
        <v>38434</v>
      </c>
      <c r="Q758" s="2" t="s">
        <v>2985</v>
      </c>
      <c r="R758" s="1">
        <v>12</v>
      </c>
      <c r="S758" s="2" t="s">
        <v>2547</v>
      </c>
      <c r="T758" s="29">
        <f>IF(OR(O758="?",(U758="?")),"?",DATE(YEAR(U758),MONTH(U758)-(O758),DAY(U758)))</f>
        <v>38799</v>
      </c>
      <c r="U758" s="29">
        <f>IF(R758&lt;250,DATE(YEAR(N758),MONTH(N758)+(R758),DAY(N758)),IF(R758="Nvt",DATE(YEAR(N758),MONTH(N758),DAY(N758)),"?"))</f>
        <v>38891</v>
      </c>
      <c r="V758" s="1" t="s">
        <v>2548</v>
      </c>
      <c r="W758" s="5" t="s">
        <v>760</v>
      </c>
      <c r="X758" s="2" t="s">
        <v>1643</v>
      </c>
      <c r="Y758" s="1" t="s">
        <v>2553</v>
      </c>
      <c r="Z758" s="4">
        <v>1984.5</v>
      </c>
      <c r="AA758" s="2" t="s">
        <v>2550</v>
      </c>
      <c r="AB758" s="2" t="s">
        <v>2497</v>
      </c>
      <c r="AC758" s="2" t="s">
        <v>761</v>
      </c>
      <c r="AD758" s="2" t="s">
        <v>2198</v>
      </c>
      <c r="AE758" s="2" t="s">
        <v>762</v>
      </c>
      <c r="AF758" s="2" t="s">
        <v>2985</v>
      </c>
      <c r="AG758" s="1" t="s">
        <v>655</v>
      </c>
      <c r="AH758" s="2" t="s">
        <v>763</v>
      </c>
      <c r="AI758" s="2" t="s">
        <v>2547</v>
      </c>
      <c r="AJ758" s="2"/>
      <c r="AK758" s="2"/>
      <c r="AL758" s="2"/>
      <c r="AM758" s="2"/>
    </row>
    <row r="759" spans="1:39" s="43" customFormat="1" ht="12.75" outlineLevel="1">
      <c r="A759" s="5" t="s">
        <v>898</v>
      </c>
      <c r="B759" s="27" t="s">
        <v>1249</v>
      </c>
      <c r="C759" s="2" t="s">
        <v>241</v>
      </c>
      <c r="D759" s="2">
        <f>COUNTIF(C:C,C759)</f>
        <v>1</v>
      </c>
      <c r="E759" s="30" t="s">
        <v>3581</v>
      </c>
      <c r="F759" s="5" t="s">
        <v>2498</v>
      </c>
      <c r="G759" s="2" t="s">
        <v>128</v>
      </c>
      <c r="H759" s="28"/>
      <c r="I759" s="2"/>
      <c r="J759" s="5" t="s">
        <v>150</v>
      </c>
      <c r="K759" s="3">
        <v>38161</v>
      </c>
      <c r="L759" s="3">
        <v>38161</v>
      </c>
      <c r="M759" s="5">
        <v>12</v>
      </c>
      <c r="N759" s="3">
        <v>38526</v>
      </c>
      <c r="O759" s="1">
        <v>3</v>
      </c>
      <c r="P759" s="29">
        <f>IF(OR(N759="?",(O759="?")),"?",DATE(YEAR(N759),MONTH(N759)-(O759),DAY(N759)))</f>
        <v>38434</v>
      </c>
      <c r="Q759" s="2" t="s">
        <v>2985</v>
      </c>
      <c r="R759" s="1">
        <v>12</v>
      </c>
      <c r="S759" s="2" t="s">
        <v>2547</v>
      </c>
      <c r="T759" s="29">
        <f>IF(OR(O759="?",(U759="?")),"?",DATE(YEAR(U759),MONTH(U759)-(O759),DAY(U759)))</f>
        <v>38799</v>
      </c>
      <c r="U759" s="29">
        <f>IF(R759&lt;250,DATE(YEAR(N759),MONTH(N759)+(R759),DAY(N759)),IF(R759="Nvt",DATE(YEAR(N759),MONTH(N759),DAY(N759)),"?"))</f>
        <v>38891</v>
      </c>
      <c r="V759" s="1" t="s">
        <v>2548</v>
      </c>
      <c r="W759" s="5" t="s">
        <v>760</v>
      </c>
      <c r="X759" s="2" t="s">
        <v>1643</v>
      </c>
      <c r="Y759" s="1" t="s">
        <v>2553</v>
      </c>
      <c r="Z759" s="4">
        <v>2726.5</v>
      </c>
      <c r="AA759" s="2" t="s">
        <v>2550</v>
      </c>
      <c r="AB759" s="2" t="s">
        <v>2497</v>
      </c>
      <c r="AC759" s="2" t="s">
        <v>761</v>
      </c>
      <c r="AD759" s="5" t="s">
        <v>2200</v>
      </c>
      <c r="AE759" s="2" t="s">
        <v>762</v>
      </c>
      <c r="AF759" s="2" t="s">
        <v>2985</v>
      </c>
      <c r="AG759" s="1" t="s">
        <v>655</v>
      </c>
      <c r="AH759" s="2" t="s">
        <v>763</v>
      </c>
      <c r="AI759" s="2" t="s">
        <v>767</v>
      </c>
      <c r="AJ759" s="2"/>
      <c r="AK759" s="2"/>
      <c r="AL759" s="2"/>
      <c r="AM759" s="2"/>
    </row>
    <row r="760" spans="1:39" s="43" customFormat="1" ht="12.75" outlineLevel="1">
      <c r="A760" s="2" t="s">
        <v>898</v>
      </c>
      <c r="B760" s="27" t="s">
        <v>1312</v>
      </c>
      <c r="C760" s="2" t="s">
        <v>504</v>
      </c>
      <c r="D760" s="2">
        <f>COUNTIF(C:C,C760)</f>
        <v>1</v>
      </c>
      <c r="E760" s="30" t="s">
        <v>1910</v>
      </c>
      <c r="F760" s="5" t="s">
        <v>1337</v>
      </c>
      <c r="G760" s="2" t="s">
        <v>105</v>
      </c>
      <c r="H760" s="2"/>
      <c r="I760" s="5"/>
      <c r="J760" s="2" t="s">
        <v>783</v>
      </c>
      <c r="K760" s="5" t="s">
        <v>783</v>
      </c>
      <c r="L760" s="5" t="s">
        <v>783</v>
      </c>
      <c r="M760" s="5" t="s">
        <v>783</v>
      </c>
      <c r="N760" s="5" t="s">
        <v>783</v>
      </c>
      <c r="O760" s="5" t="s">
        <v>783</v>
      </c>
      <c r="P760" s="5" t="s">
        <v>783</v>
      </c>
      <c r="Q760" s="5" t="s">
        <v>783</v>
      </c>
      <c r="R760" s="5" t="s">
        <v>783</v>
      </c>
      <c r="S760" s="5" t="s">
        <v>783</v>
      </c>
      <c r="T760" s="5" t="s">
        <v>783</v>
      </c>
      <c r="U760" s="5" t="s">
        <v>783</v>
      </c>
      <c r="V760" s="5" t="s">
        <v>783</v>
      </c>
      <c r="W760" s="1" t="s">
        <v>1218</v>
      </c>
      <c r="X760" s="5" t="s">
        <v>783</v>
      </c>
      <c r="Y760" s="5" t="s">
        <v>783</v>
      </c>
      <c r="Z760" s="4" t="s">
        <v>783</v>
      </c>
      <c r="AA760" s="5" t="s">
        <v>783</v>
      </c>
      <c r="AB760" s="5" t="s">
        <v>783</v>
      </c>
      <c r="AC760" s="5" t="s">
        <v>783</v>
      </c>
      <c r="AD760" s="5" t="s">
        <v>783</v>
      </c>
      <c r="AE760" s="5" t="s">
        <v>783</v>
      </c>
      <c r="AF760" s="5"/>
      <c r="AG760" s="1" t="s">
        <v>1808</v>
      </c>
      <c r="AH760" s="5" t="s">
        <v>783</v>
      </c>
      <c r="AI760" s="5" t="s">
        <v>783</v>
      </c>
      <c r="AJ760" s="2"/>
      <c r="AK760" s="2"/>
      <c r="AL760" s="2"/>
      <c r="AM760" s="2"/>
    </row>
    <row r="761" spans="1:39" s="43" customFormat="1" ht="12.75" outlineLevel="1">
      <c r="A761" s="5" t="s">
        <v>898</v>
      </c>
      <c r="B761" s="27" t="s">
        <v>1313</v>
      </c>
      <c r="C761" s="2" t="s">
        <v>503</v>
      </c>
      <c r="D761" s="2">
        <f>COUNTIF(C:C,C761)</f>
        <v>1</v>
      </c>
      <c r="E761" s="30">
        <v>940285</v>
      </c>
      <c r="F761" s="5" t="s">
        <v>1230</v>
      </c>
      <c r="G761" s="2" t="s">
        <v>105</v>
      </c>
      <c r="H761" s="2"/>
      <c r="I761" s="2"/>
      <c r="J761" s="5" t="s">
        <v>150</v>
      </c>
      <c r="K761" s="3">
        <v>34619</v>
      </c>
      <c r="L761" s="3">
        <v>34619</v>
      </c>
      <c r="M761" s="28">
        <v>24</v>
      </c>
      <c r="N761" s="3">
        <v>35350</v>
      </c>
      <c r="O761" s="2">
        <v>3</v>
      </c>
      <c r="P761" s="29">
        <f>IF(OR(N761="?",(O761="?")),"?",DATE(YEAR(N761),MONTH(N761)-(O761),DAY(N761)))</f>
        <v>35258</v>
      </c>
      <c r="Q761" s="2" t="s">
        <v>2985</v>
      </c>
      <c r="R761" s="2">
        <v>12</v>
      </c>
      <c r="S761" s="2" t="s">
        <v>2547</v>
      </c>
      <c r="T761" s="29">
        <f>IF(OR(O761="?",(U761="?")),"?",DATE(YEAR(U761),MONTH(U761)-(O761),DAY(U761)))</f>
        <v>35623</v>
      </c>
      <c r="U761" s="29">
        <f>IF(R761&lt;250,DATE(YEAR(N761),MONTH(N761)+(R761),DAY(N761)),IF(R761="Nvt",DATE(YEAR(N761),MONTH(N761),DAY(N761)),"?"))</f>
        <v>35715</v>
      </c>
      <c r="V761" s="1" t="s">
        <v>2548</v>
      </c>
      <c r="W761" s="1" t="s">
        <v>1218</v>
      </c>
      <c r="X761" s="63" t="s">
        <v>2547</v>
      </c>
      <c r="Y761" s="1" t="s">
        <v>1667</v>
      </c>
      <c r="Z761" s="4" t="s">
        <v>2547</v>
      </c>
      <c r="AA761" s="2" t="s">
        <v>2550</v>
      </c>
      <c r="AB761" s="2" t="s">
        <v>1156</v>
      </c>
      <c r="AC761" s="2" t="s">
        <v>2547</v>
      </c>
      <c r="AD761" s="1" t="s">
        <v>1494</v>
      </c>
      <c r="AE761" s="2" t="s">
        <v>408</v>
      </c>
      <c r="AF761" s="2"/>
      <c r="AG761" s="1" t="s">
        <v>1808</v>
      </c>
      <c r="AH761" s="2" t="s">
        <v>407</v>
      </c>
      <c r="AI761" s="2" t="s">
        <v>2547</v>
      </c>
      <c r="AJ761" s="2"/>
      <c r="AK761" s="2"/>
      <c r="AL761" s="2"/>
      <c r="AM761" s="2"/>
    </row>
    <row r="762" spans="1:39" s="43" customFormat="1" ht="12.75">
      <c r="A762" s="5" t="s">
        <v>898</v>
      </c>
      <c r="B762" s="27" t="s">
        <v>1314</v>
      </c>
      <c r="C762" s="2" t="s">
        <v>3873</v>
      </c>
      <c r="D762" s="2">
        <f>COUNTIF(C:C,C762)</f>
        <v>1</v>
      </c>
      <c r="E762" s="22" t="s">
        <v>1911</v>
      </c>
      <c r="F762" s="2" t="s">
        <v>2274</v>
      </c>
      <c r="G762" s="2" t="s">
        <v>331</v>
      </c>
      <c r="H762" s="2"/>
      <c r="I762" s="2"/>
      <c r="J762" s="5" t="s">
        <v>140</v>
      </c>
      <c r="K762" s="3">
        <v>36368</v>
      </c>
      <c r="L762" s="3">
        <v>36161</v>
      </c>
      <c r="M762" s="28">
        <f>(YEAR(N762)-YEAR(L762))*12+MONTH(N762)-MONTH(L762)</f>
        <v>120</v>
      </c>
      <c r="N762" s="3">
        <v>39814</v>
      </c>
      <c r="O762" s="2" t="s">
        <v>2547</v>
      </c>
      <c r="P762" s="29" t="str">
        <f>IF(OR(N762="?",(O762="?")),"?",DATE(YEAR(N762),MONTH(N762)-(O762),DAY(N762)))</f>
        <v>?</v>
      </c>
      <c r="Q762" s="2"/>
      <c r="R762" s="2" t="s">
        <v>2547</v>
      </c>
      <c r="S762" s="2" t="s">
        <v>2547</v>
      </c>
      <c r="T762" s="29" t="str">
        <f>IF(OR(O762="?",(U762="?")),"?",DATE(YEAR(U762),MONTH(U762)-(O762),DAY(U762)))</f>
        <v>?</v>
      </c>
      <c r="U762" s="29" t="str">
        <f>IF(R762&lt;250,DATE(YEAR(N762),MONTH(N762)+(R762),DAY(N762)),IF(R762="Nvt",DATE(YEAR(N762),MONTH(N762),DAY(N762)),"?"))</f>
        <v>?</v>
      </c>
      <c r="V762" s="1" t="s">
        <v>2548</v>
      </c>
      <c r="W762" s="5" t="s">
        <v>2897</v>
      </c>
      <c r="X762" s="2" t="s">
        <v>2275</v>
      </c>
      <c r="Y762" s="1" t="s">
        <v>1798</v>
      </c>
      <c r="Z762" s="4" t="s">
        <v>2547</v>
      </c>
      <c r="AA762" s="2" t="s">
        <v>2550</v>
      </c>
      <c r="AB762" s="2" t="s">
        <v>1156</v>
      </c>
      <c r="AC762" s="2" t="s">
        <v>2276</v>
      </c>
      <c r="AD762" s="1" t="s">
        <v>1498</v>
      </c>
      <c r="AE762" s="2" t="s">
        <v>3912</v>
      </c>
      <c r="AF762" s="2"/>
      <c r="AG762" s="1" t="s">
        <v>2169</v>
      </c>
      <c r="AH762" s="2" t="s">
        <v>2547</v>
      </c>
      <c r="AI762" s="2" t="s">
        <v>2547</v>
      </c>
      <c r="AJ762" s="2"/>
      <c r="AK762" s="2"/>
      <c r="AL762" s="2"/>
      <c r="AM762" s="2"/>
    </row>
    <row r="763" spans="1:39" s="43" customFormat="1" ht="12.75">
      <c r="A763" s="15" t="s">
        <v>989</v>
      </c>
      <c r="B763" s="27"/>
      <c r="C763" s="2"/>
      <c r="D763" s="2"/>
      <c r="E763" s="22"/>
      <c r="F763" s="2"/>
      <c r="G763" s="2"/>
      <c r="H763" s="2"/>
      <c r="I763" s="2"/>
      <c r="J763" s="15"/>
      <c r="K763" s="3"/>
      <c r="L763" s="3"/>
      <c r="M763" s="28"/>
      <c r="N763" s="3"/>
      <c r="O763" s="2"/>
      <c r="P763" s="29"/>
      <c r="Q763" s="2"/>
      <c r="R763" s="2"/>
      <c r="S763" s="2"/>
      <c r="T763" s="29"/>
      <c r="U763" s="29"/>
      <c r="V763" s="1"/>
      <c r="W763" s="5"/>
      <c r="X763" s="2"/>
      <c r="Y763" s="1"/>
      <c r="Z763" s="4"/>
      <c r="AA763" s="2"/>
      <c r="AB763" s="2"/>
      <c r="AC763" s="2"/>
      <c r="AD763" s="1"/>
      <c r="AE763" s="2"/>
      <c r="AF763" s="2"/>
      <c r="AG763" s="1"/>
      <c r="AH763" s="2"/>
      <c r="AI763" s="2"/>
      <c r="AJ763" s="2"/>
      <c r="AK763" s="2"/>
      <c r="AL763" s="2"/>
      <c r="AM763" s="2"/>
    </row>
    <row r="764" spans="1:39" s="43" customFormat="1" ht="12.75" outlineLevel="1">
      <c r="A764" s="5" t="s">
        <v>898</v>
      </c>
      <c r="B764" s="27" t="s">
        <v>1315</v>
      </c>
      <c r="C764" s="2" t="s">
        <v>614</v>
      </c>
      <c r="D764" s="2">
        <f>COUNTIF(C:C,C764)</f>
        <v>1</v>
      </c>
      <c r="E764" s="22" t="s">
        <v>2547</v>
      </c>
      <c r="F764" s="2" t="s">
        <v>2547</v>
      </c>
      <c r="G764" s="2" t="s">
        <v>118</v>
      </c>
      <c r="H764" s="28"/>
      <c r="I764" s="2"/>
      <c r="J764" s="5" t="s">
        <v>2552</v>
      </c>
      <c r="K764" s="3">
        <v>38730</v>
      </c>
      <c r="L764" s="3">
        <v>38730</v>
      </c>
      <c r="M764" s="28" t="s">
        <v>2547</v>
      </c>
      <c r="N764" s="2" t="s">
        <v>2547</v>
      </c>
      <c r="O764" s="2" t="s">
        <v>2547</v>
      </c>
      <c r="P764" s="29" t="str">
        <f>IF(OR(N764="?",(O764="?")),"?",DATE(YEAR(N764),MONTH(N764)-(O764),DAY(N764)))</f>
        <v>?</v>
      </c>
      <c r="Q764" s="2"/>
      <c r="R764" s="2" t="s">
        <v>2547</v>
      </c>
      <c r="S764" s="2" t="s">
        <v>2547</v>
      </c>
      <c r="T764" s="29" t="str">
        <f>IF(OR(O764="?",(U764="?")),"?",DATE(YEAR(U764),MONTH(U764)-(O764),DAY(U764)))</f>
        <v>?</v>
      </c>
      <c r="U764" s="29" t="str">
        <f>IF(R764&lt;250,DATE(YEAR(N764),MONTH(N764)+(R764),DAY(N764)),IF(R764="Nvt",DATE(YEAR(N764),MONTH(N764),DAY(N764)),"?"))</f>
        <v>?</v>
      </c>
      <c r="V764" s="1" t="s">
        <v>2548</v>
      </c>
      <c r="W764" s="2" t="s">
        <v>454</v>
      </c>
      <c r="X764" s="2" t="s">
        <v>1843</v>
      </c>
      <c r="Y764" s="1" t="s">
        <v>148</v>
      </c>
      <c r="Z764" s="4" t="s">
        <v>2547</v>
      </c>
      <c r="AA764" s="2" t="s">
        <v>2550</v>
      </c>
      <c r="AB764" s="2" t="s">
        <v>2547</v>
      </c>
      <c r="AC764" s="2" t="s">
        <v>1858</v>
      </c>
      <c r="AD764" s="2" t="s">
        <v>2547</v>
      </c>
      <c r="AE764" s="2" t="s">
        <v>1938</v>
      </c>
      <c r="AF764" s="2" t="s">
        <v>2985</v>
      </c>
      <c r="AG764" s="1" t="s">
        <v>2534</v>
      </c>
      <c r="AH764" s="2" t="s">
        <v>2547</v>
      </c>
      <c r="AI764" s="2" t="s">
        <v>3024</v>
      </c>
      <c r="AJ764" s="2"/>
      <c r="AK764" s="2"/>
      <c r="AL764" s="2"/>
      <c r="AM764" s="2"/>
    </row>
    <row r="765" spans="1:39" s="43" customFormat="1" ht="12.75" outlineLevel="1">
      <c r="A765" s="2" t="s">
        <v>898</v>
      </c>
      <c r="B765" s="27" t="s">
        <v>1316</v>
      </c>
      <c r="C765" s="2" t="s">
        <v>1577</v>
      </c>
      <c r="D765" s="2">
        <f>COUNTIF(C:C,C765)</f>
        <v>1</v>
      </c>
      <c r="E765" s="22" t="s">
        <v>1912</v>
      </c>
      <c r="F765" s="2" t="s">
        <v>1578</v>
      </c>
      <c r="G765" s="2" t="s">
        <v>118</v>
      </c>
      <c r="H765" s="28"/>
      <c r="I765" s="2"/>
      <c r="J765" s="2" t="s">
        <v>1951</v>
      </c>
      <c r="K765" s="3">
        <v>39489</v>
      </c>
      <c r="L765" s="3">
        <v>41394</v>
      </c>
      <c r="M765" s="28">
        <v>63</v>
      </c>
      <c r="N765" s="3">
        <v>41395</v>
      </c>
      <c r="O765" s="2" t="s">
        <v>2547</v>
      </c>
      <c r="P765" s="2" t="s">
        <v>2547</v>
      </c>
      <c r="Q765" s="2" t="s">
        <v>2547</v>
      </c>
      <c r="R765" s="2" t="s">
        <v>2547</v>
      </c>
      <c r="S765" s="2" t="s">
        <v>2547</v>
      </c>
      <c r="T765" s="2" t="s">
        <v>2547</v>
      </c>
      <c r="U765" s="2" t="s">
        <v>2547</v>
      </c>
      <c r="V765" s="1" t="s">
        <v>2548</v>
      </c>
      <c r="W765" s="2" t="s">
        <v>454</v>
      </c>
      <c r="X765" s="2" t="s">
        <v>455</v>
      </c>
      <c r="Y765" s="2" t="s">
        <v>1134</v>
      </c>
      <c r="Z765" s="4">
        <v>120.6</v>
      </c>
      <c r="AA765" s="2" t="s">
        <v>3403</v>
      </c>
      <c r="AB765" s="2" t="s">
        <v>3397</v>
      </c>
      <c r="AC765" s="2" t="s">
        <v>1858</v>
      </c>
      <c r="AD765" s="2" t="s">
        <v>1507</v>
      </c>
      <c r="AE765" s="2" t="s">
        <v>1938</v>
      </c>
      <c r="AF765" s="2" t="s">
        <v>2985</v>
      </c>
      <c r="AG765" s="1" t="s">
        <v>496</v>
      </c>
      <c r="AH765" s="2" t="s">
        <v>3708</v>
      </c>
      <c r="AI765" s="2" t="s">
        <v>2547</v>
      </c>
      <c r="AJ765" s="2"/>
      <c r="AK765" s="2"/>
      <c r="AL765" s="2"/>
      <c r="AM765" s="2"/>
    </row>
    <row r="766" spans="1:39" s="43" customFormat="1" ht="12.75" outlineLevel="1">
      <c r="A766" s="2" t="s">
        <v>898</v>
      </c>
      <c r="B766" s="27" t="s">
        <v>2547</v>
      </c>
      <c r="C766" s="14" t="s">
        <v>3398</v>
      </c>
      <c r="D766" s="2">
        <f>COUNTIF(C:C,C766)</f>
        <v>1</v>
      </c>
      <c r="E766" s="21" t="s">
        <v>1912</v>
      </c>
      <c r="F766" s="14" t="s">
        <v>1578</v>
      </c>
      <c r="G766" s="2" t="s">
        <v>118</v>
      </c>
      <c r="H766" s="28"/>
      <c r="I766" s="2"/>
      <c r="J766" s="2" t="s">
        <v>1951</v>
      </c>
      <c r="K766" s="31">
        <v>39951</v>
      </c>
      <c r="L766" s="31">
        <v>39995</v>
      </c>
      <c r="M766" s="17">
        <v>54</v>
      </c>
      <c r="N766" s="31">
        <v>41395</v>
      </c>
      <c r="O766" s="14" t="s">
        <v>2547</v>
      </c>
      <c r="P766" s="14" t="s">
        <v>2547</v>
      </c>
      <c r="Q766" s="14" t="s">
        <v>2547</v>
      </c>
      <c r="R766" s="14" t="s">
        <v>2547</v>
      </c>
      <c r="S766" s="14" t="s">
        <v>2547</v>
      </c>
      <c r="T766" s="14" t="s">
        <v>2547</v>
      </c>
      <c r="U766" s="14" t="s">
        <v>2547</v>
      </c>
      <c r="V766" s="1" t="s">
        <v>2548</v>
      </c>
      <c r="W766" s="2" t="s">
        <v>454</v>
      </c>
      <c r="X766" s="2" t="s">
        <v>455</v>
      </c>
      <c r="Y766" s="2" t="s">
        <v>1134</v>
      </c>
      <c r="Z766" s="18">
        <v>150.75</v>
      </c>
      <c r="AA766" s="14" t="s">
        <v>3403</v>
      </c>
      <c r="AB766" s="14" t="s">
        <v>3423</v>
      </c>
      <c r="AC766" s="2" t="s">
        <v>1858</v>
      </c>
      <c r="AD766" s="2" t="s">
        <v>1507</v>
      </c>
      <c r="AE766" s="2" t="s">
        <v>1938</v>
      </c>
      <c r="AF766" s="2" t="s">
        <v>2985</v>
      </c>
      <c r="AG766" s="1" t="s">
        <v>496</v>
      </c>
      <c r="AH766" s="14" t="s">
        <v>3708</v>
      </c>
      <c r="AI766" s="14" t="s">
        <v>2547</v>
      </c>
      <c r="AJ766" s="14"/>
      <c r="AK766" s="14"/>
      <c r="AL766" s="14"/>
      <c r="AM766" s="14"/>
    </row>
    <row r="767" spans="1:39" s="43" customFormat="1" ht="12.75" outlineLevel="1">
      <c r="A767" s="5" t="s">
        <v>898</v>
      </c>
      <c r="B767" s="27" t="s">
        <v>1317</v>
      </c>
      <c r="C767" s="2" t="s">
        <v>2831</v>
      </c>
      <c r="D767" s="2">
        <f>COUNTIF(C:C,C767)</f>
        <v>1</v>
      </c>
      <c r="E767" s="30" t="s">
        <v>1913</v>
      </c>
      <c r="F767" s="5" t="s">
        <v>3079</v>
      </c>
      <c r="G767" s="2" t="s">
        <v>118</v>
      </c>
      <c r="H767" s="28"/>
      <c r="I767" s="2"/>
      <c r="J767" s="5" t="s">
        <v>1951</v>
      </c>
      <c r="K767" s="3">
        <v>38709</v>
      </c>
      <c r="L767" s="3">
        <v>38808</v>
      </c>
      <c r="M767" s="28">
        <f>(YEAR(N767)-YEAR(L767))*12+MONTH(N767)-MONTH(L767)</f>
        <v>5</v>
      </c>
      <c r="N767" s="3">
        <v>38961</v>
      </c>
      <c r="O767" s="2">
        <v>1</v>
      </c>
      <c r="P767" s="29">
        <f>IF(OR(N767="?",(O767="?")),"?",DATE(YEAR(N767),MONTH(N767)-(O767),DAY(N767)))</f>
        <v>38930</v>
      </c>
      <c r="Q767" s="2" t="s">
        <v>2547</v>
      </c>
      <c r="R767" s="5" t="s">
        <v>2547</v>
      </c>
      <c r="S767" s="2" t="s">
        <v>2547</v>
      </c>
      <c r="T767" s="29" t="s">
        <v>2547</v>
      </c>
      <c r="U767" s="29" t="s">
        <v>2547</v>
      </c>
      <c r="V767" s="5" t="s">
        <v>2547</v>
      </c>
      <c r="W767" s="2" t="s">
        <v>454</v>
      </c>
      <c r="X767" s="2" t="s">
        <v>455</v>
      </c>
      <c r="Y767" s="5" t="s">
        <v>3767</v>
      </c>
      <c r="Z767" s="4">
        <v>17.95</v>
      </c>
      <c r="AA767" s="2" t="s">
        <v>3403</v>
      </c>
      <c r="AB767" s="2" t="s">
        <v>938</v>
      </c>
      <c r="AC767" s="2" t="s">
        <v>1858</v>
      </c>
      <c r="AD767" s="5" t="s">
        <v>1503</v>
      </c>
      <c r="AE767" s="2" t="s">
        <v>1938</v>
      </c>
      <c r="AF767" s="2" t="s">
        <v>2985</v>
      </c>
      <c r="AG767" s="1" t="s">
        <v>496</v>
      </c>
      <c r="AH767" s="2" t="s">
        <v>3708</v>
      </c>
      <c r="AI767" s="2" t="s">
        <v>2547</v>
      </c>
      <c r="AJ767" s="2"/>
      <c r="AK767" s="2"/>
      <c r="AL767" s="2"/>
      <c r="AM767" s="2"/>
    </row>
    <row r="768" spans="1:39" s="43" customFormat="1" ht="12.75" outlineLevel="1">
      <c r="A768" s="5" t="s">
        <v>898</v>
      </c>
      <c r="B768" s="27" t="s">
        <v>1317</v>
      </c>
      <c r="C768" s="2" t="s">
        <v>2832</v>
      </c>
      <c r="D768" s="2">
        <f>COUNTIF(C:C,C768)</f>
        <v>1</v>
      </c>
      <c r="E768" s="30" t="s">
        <v>1914</v>
      </c>
      <c r="F768" s="5" t="s">
        <v>3078</v>
      </c>
      <c r="G768" s="2" t="s">
        <v>118</v>
      </c>
      <c r="H768" s="28"/>
      <c r="I768" s="2"/>
      <c r="J768" s="5" t="s">
        <v>1951</v>
      </c>
      <c r="K768" s="3">
        <v>38882</v>
      </c>
      <c r="L768" s="3">
        <v>38930</v>
      </c>
      <c r="M768" s="5">
        <v>12</v>
      </c>
      <c r="N768" s="3">
        <v>39295</v>
      </c>
      <c r="O768" s="2">
        <v>1</v>
      </c>
      <c r="P768" s="29">
        <f>IF(OR(N768="?",(O768="?")),"?",DATE(YEAR(N768),MONTH(N768)-(O768),DAY(N768)))</f>
        <v>39264</v>
      </c>
      <c r="Q768" s="2" t="s">
        <v>2547</v>
      </c>
      <c r="R768" s="5" t="s">
        <v>2547</v>
      </c>
      <c r="S768" s="2" t="s">
        <v>2547</v>
      </c>
      <c r="T768" s="29" t="s">
        <v>2547</v>
      </c>
      <c r="U768" s="29" t="s">
        <v>2547</v>
      </c>
      <c r="V768" s="5" t="s">
        <v>2547</v>
      </c>
      <c r="W768" s="2" t="s">
        <v>454</v>
      </c>
      <c r="X768" s="2" t="s">
        <v>455</v>
      </c>
      <c r="Y768" s="5" t="s">
        <v>3081</v>
      </c>
      <c r="Z768" s="4">
        <v>60.16</v>
      </c>
      <c r="AA768" s="2" t="s">
        <v>3403</v>
      </c>
      <c r="AB768" s="2" t="s">
        <v>937</v>
      </c>
      <c r="AC768" s="2" t="s">
        <v>1858</v>
      </c>
      <c r="AD768" s="2" t="s">
        <v>2198</v>
      </c>
      <c r="AE768" s="2" t="s">
        <v>1938</v>
      </c>
      <c r="AF768" s="2" t="s">
        <v>2985</v>
      </c>
      <c r="AG768" s="1" t="s">
        <v>496</v>
      </c>
      <c r="AH768" s="2" t="s">
        <v>3708</v>
      </c>
      <c r="AI768" s="2" t="s">
        <v>2547</v>
      </c>
      <c r="AJ768" s="2"/>
      <c r="AK768" s="2"/>
      <c r="AL768" s="2"/>
      <c r="AM768" s="2"/>
    </row>
    <row r="769" spans="1:39" s="43" customFormat="1" ht="12.75" outlineLevel="1">
      <c r="A769" s="5" t="s">
        <v>898</v>
      </c>
      <c r="B769" s="27" t="s">
        <v>1317</v>
      </c>
      <c r="C769" s="2" t="s">
        <v>2833</v>
      </c>
      <c r="D769" s="2">
        <f>COUNTIF(C:C,C769)</f>
        <v>1</v>
      </c>
      <c r="E769" s="30" t="s">
        <v>1915</v>
      </c>
      <c r="F769" s="5" t="s">
        <v>3077</v>
      </c>
      <c r="G769" s="2" t="s">
        <v>118</v>
      </c>
      <c r="H769" s="28"/>
      <c r="I769" s="2"/>
      <c r="J769" s="5" t="s">
        <v>140</v>
      </c>
      <c r="K769" s="3">
        <v>36693</v>
      </c>
      <c r="L769" s="3">
        <v>36693</v>
      </c>
      <c r="M769" s="5">
        <v>60</v>
      </c>
      <c r="N769" s="3">
        <v>38519</v>
      </c>
      <c r="O769" s="2" t="s">
        <v>2547</v>
      </c>
      <c r="P769" s="29" t="str">
        <f>IF(OR(N769="?",(O769="?")),"?",DATE(YEAR(N769),MONTH(N769)-(O769),DAY(N769)))</f>
        <v>?</v>
      </c>
      <c r="Q769" s="2" t="s">
        <v>2985</v>
      </c>
      <c r="R769" s="1">
        <v>12</v>
      </c>
      <c r="S769" s="2" t="s">
        <v>2547</v>
      </c>
      <c r="T769" s="29" t="str">
        <f>IF(OR(O769="?",(U769="?")),"?",DATE(YEAR(U769),MONTH(U769)-(O769),DAY(U769)))</f>
        <v>?</v>
      </c>
      <c r="U769" s="29">
        <f>IF(R769&lt;250,DATE(YEAR(N769),MONTH(N769)+(R769),DAY(N769)),IF(R769="Nvt",DATE(YEAR(N769),MONTH(N769),DAY(N769)),"?"))</f>
        <v>38884</v>
      </c>
      <c r="V769" s="5" t="s">
        <v>3082</v>
      </c>
      <c r="W769" s="2" t="s">
        <v>454</v>
      </c>
      <c r="X769" s="2" t="s">
        <v>455</v>
      </c>
      <c r="Y769" s="1" t="s">
        <v>148</v>
      </c>
      <c r="Z769" s="4" t="s">
        <v>2547</v>
      </c>
      <c r="AA769" s="2" t="s">
        <v>2550</v>
      </c>
      <c r="AB769" s="2" t="s">
        <v>1859</v>
      </c>
      <c r="AC769" s="2" t="s">
        <v>1858</v>
      </c>
      <c r="AD769" s="1" t="s">
        <v>1498</v>
      </c>
      <c r="AE769" s="2" t="s">
        <v>1938</v>
      </c>
      <c r="AF769" s="2" t="s">
        <v>2985</v>
      </c>
      <c r="AG769" s="1" t="s">
        <v>496</v>
      </c>
      <c r="AH769" s="2" t="s">
        <v>3708</v>
      </c>
      <c r="AI769" s="2" t="s">
        <v>2547</v>
      </c>
      <c r="AJ769" s="2"/>
      <c r="AK769" s="2"/>
      <c r="AL769" s="2"/>
      <c r="AM769" s="2"/>
    </row>
    <row r="770" spans="1:39" s="43" customFormat="1" ht="12.75" outlineLevel="1">
      <c r="A770" s="2" t="s">
        <v>898</v>
      </c>
      <c r="B770" s="27" t="s">
        <v>1318</v>
      </c>
      <c r="C770" s="14" t="s">
        <v>1325</v>
      </c>
      <c r="D770" s="2">
        <f>COUNTIF(C:C,C770)</f>
        <v>1</v>
      </c>
      <c r="E770" s="21" t="s">
        <v>1916</v>
      </c>
      <c r="F770" s="14" t="s">
        <v>3422</v>
      </c>
      <c r="G770" s="2" t="s">
        <v>118</v>
      </c>
      <c r="H770" s="28"/>
      <c r="I770" s="2"/>
      <c r="J770" s="2" t="s">
        <v>1951</v>
      </c>
      <c r="K770" s="31">
        <v>39437</v>
      </c>
      <c r="L770" s="31">
        <v>39083</v>
      </c>
      <c r="M770" s="17">
        <v>76</v>
      </c>
      <c r="N770" s="31">
        <v>41395</v>
      </c>
      <c r="O770" s="14" t="s">
        <v>2547</v>
      </c>
      <c r="P770" s="14" t="s">
        <v>2547</v>
      </c>
      <c r="Q770" s="14" t="s">
        <v>2547</v>
      </c>
      <c r="R770" s="14" t="s">
        <v>2547</v>
      </c>
      <c r="S770" s="14" t="s">
        <v>2547</v>
      </c>
      <c r="T770" s="14" t="s">
        <v>2547</v>
      </c>
      <c r="U770" s="14" t="s">
        <v>2547</v>
      </c>
      <c r="V770" s="1" t="s">
        <v>2548</v>
      </c>
      <c r="W770" s="2" t="s">
        <v>454</v>
      </c>
      <c r="X770" s="14" t="s">
        <v>456</v>
      </c>
      <c r="Y770" s="2" t="s">
        <v>1134</v>
      </c>
      <c r="Z770" s="18">
        <v>2970.56</v>
      </c>
      <c r="AA770" s="14" t="s">
        <v>3403</v>
      </c>
      <c r="AB770" s="14" t="s">
        <v>3423</v>
      </c>
      <c r="AC770" s="2" t="s">
        <v>1858</v>
      </c>
      <c r="AD770" s="14" t="s">
        <v>1498</v>
      </c>
      <c r="AE770" s="2" t="s">
        <v>1938</v>
      </c>
      <c r="AF770" s="2" t="s">
        <v>2985</v>
      </c>
      <c r="AG770" s="1" t="s">
        <v>496</v>
      </c>
      <c r="AH770" s="14" t="s">
        <v>3708</v>
      </c>
      <c r="AI770" s="14" t="s">
        <v>2547</v>
      </c>
      <c r="AJ770" s="14"/>
      <c r="AK770" s="14"/>
      <c r="AL770" s="14"/>
      <c r="AM770" s="14"/>
    </row>
    <row r="771" spans="1:39" s="43" customFormat="1" ht="12.75" outlineLevel="1">
      <c r="A771" s="2" t="s">
        <v>898</v>
      </c>
      <c r="B771" s="27" t="s">
        <v>1319</v>
      </c>
      <c r="C771" s="14" t="s">
        <v>3339</v>
      </c>
      <c r="D771" s="2">
        <f>COUNTIF(C:C,C771)</f>
        <v>1</v>
      </c>
      <c r="E771" s="21" t="s">
        <v>1916</v>
      </c>
      <c r="F771" s="14" t="s">
        <v>3422</v>
      </c>
      <c r="G771" s="2" t="s">
        <v>118</v>
      </c>
      <c r="H771" s="28"/>
      <c r="I771" s="2"/>
      <c r="J771" s="2" t="s">
        <v>1951</v>
      </c>
      <c r="K771" s="31">
        <v>40538</v>
      </c>
      <c r="L771" s="31">
        <v>40538</v>
      </c>
      <c r="M771" s="17">
        <v>40</v>
      </c>
      <c r="N771" s="31">
        <v>41395</v>
      </c>
      <c r="O771" s="14" t="s">
        <v>2547</v>
      </c>
      <c r="P771" s="14" t="s">
        <v>2547</v>
      </c>
      <c r="Q771" s="14" t="s">
        <v>2547</v>
      </c>
      <c r="R771" s="14" t="s">
        <v>2547</v>
      </c>
      <c r="S771" s="14" t="s">
        <v>2547</v>
      </c>
      <c r="T771" s="14" t="s">
        <v>2547</v>
      </c>
      <c r="U771" s="14" t="s">
        <v>2547</v>
      </c>
      <c r="V771" s="1" t="s">
        <v>2548</v>
      </c>
      <c r="W771" s="2" t="s">
        <v>454</v>
      </c>
      <c r="X771" s="2" t="s">
        <v>455</v>
      </c>
      <c r="Y771" s="2" t="s">
        <v>1134</v>
      </c>
      <c r="Z771" s="18" t="s">
        <v>3708</v>
      </c>
      <c r="AA771" s="14" t="s">
        <v>3708</v>
      </c>
      <c r="AB771" s="14" t="s">
        <v>3340</v>
      </c>
      <c r="AC771" s="2" t="s">
        <v>3708</v>
      </c>
      <c r="AD771" s="14" t="s">
        <v>1507</v>
      </c>
      <c r="AE771" s="2" t="s">
        <v>1938</v>
      </c>
      <c r="AF771" s="14" t="s">
        <v>785</v>
      </c>
      <c r="AG771" s="5" t="s">
        <v>3341</v>
      </c>
      <c r="AH771" s="14" t="s">
        <v>3708</v>
      </c>
      <c r="AI771" s="14" t="s">
        <v>2547</v>
      </c>
      <c r="AJ771" s="14"/>
      <c r="AK771" s="14"/>
      <c r="AL771" s="14"/>
      <c r="AM771" s="14"/>
    </row>
    <row r="772" spans="1:39" s="43" customFormat="1" ht="12.75" outlineLevel="1">
      <c r="A772" s="2" t="s">
        <v>898</v>
      </c>
      <c r="B772" s="27" t="s">
        <v>1320</v>
      </c>
      <c r="C772" s="14" t="s">
        <v>3861</v>
      </c>
      <c r="D772" s="2">
        <f>COUNTIF(C:C,C772)</f>
        <v>1</v>
      </c>
      <c r="E772" s="21" t="s">
        <v>1912</v>
      </c>
      <c r="F772" s="14" t="s">
        <v>1578</v>
      </c>
      <c r="G772" s="2" t="s">
        <v>118</v>
      </c>
      <c r="H772" s="28"/>
      <c r="I772" s="2"/>
      <c r="J772" s="2" t="s">
        <v>1951</v>
      </c>
      <c r="K772" s="31">
        <v>39951</v>
      </c>
      <c r="L772" s="31">
        <v>39995</v>
      </c>
      <c r="M772" s="17">
        <v>54</v>
      </c>
      <c r="N772" s="31">
        <v>41394</v>
      </c>
      <c r="O772" s="14" t="s">
        <v>2547</v>
      </c>
      <c r="P772" s="14" t="s">
        <v>2547</v>
      </c>
      <c r="Q772" s="14" t="s">
        <v>2547</v>
      </c>
      <c r="R772" s="14" t="s">
        <v>2547</v>
      </c>
      <c r="S772" s="14" t="s">
        <v>2547</v>
      </c>
      <c r="T772" s="14" t="s">
        <v>2547</v>
      </c>
      <c r="U772" s="14" t="s">
        <v>2547</v>
      </c>
      <c r="V772" s="1" t="s">
        <v>2548</v>
      </c>
      <c r="W772" s="2" t="s">
        <v>454</v>
      </c>
      <c r="X772" s="2" t="s">
        <v>455</v>
      </c>
      <c r="Y772" s="2" t="s">
        <v>1134</v>
      </c>
      <c r="Z772" s="18">
        <v>136.59</v>
      </c>
      <c r="AA772" s="14" t="s">
        <v>3403</v>
      </c>
      <c r="AB772" s="14" t="s">
        <v>3423</v>
      </c>
      <c r="AC772" s="2" t="s">
        <v>1858</v>
      </c>
      <c r="AD772" s="14" t="s">
        <v>1498</v>
      </c>
      <c r="AE772" s="2" t="s">
        <v>1938</v>
      </c>
      <c r="AF772" s="2" t="s">
        <v>2985</v>
      </c>
      <c r="AG772" s="1" t="s">
        <v>496</v>
      </c>
      <c r="AH772" s="14" t="s">
        <v>3708</v>
      </c>
      <c r="AI772" s="14" t="s">
        <v>2547</v>
      </c>
      <c r="AJ772" s="14"/>
      <c r="AK772" s="14"/>
      <c r="AL772" s="14"/>
      <c r="AM772" s="14"/>
    </row>
    <row r="773" spans="1:39" s="43" customFormat="1" ht="12.75" outlineLevel="1">
      <c r="A773" s="2" t="s">
        <v>898</v>
      </c>
      <c r="B773" s="27" t="s">
        <v>1317</v>
      </c>
      <c r="C773" s="2" t="s">
        <v>2842</v>
      </c>
      <c r="D773" s="2">
        <f>COUNTIF(C:C,C773)</f>
        <v>1</v>
      </c>
      <c r="E773" s="30" t="s">
        <v>1917</v>
      </c>
      <c r="F773" s="5" t="s">
        <v>3080</v>
      </c>
      <c r="G773" s="2" t="s">
        <v>118</v>
      </c>
      <c r="H773" s="28"/>
      <c r="I773" s="2"/>
      <c r="J773" s="5" t="s">
        <v>1951</v>
      </c>
      <c r="K773" s="3">
        <v>39111</v>
      </c>
      <c r="L773" s="3">
        <v>39114</v>
      </c>
      <c r="M773" s="28">
        <f>(YEAR(N773)-YEAR(L773))*12+MONTH(N773)-MONTH(L773)</f>
        <v>1</v>
      </c>
      <c r="N773" s="3">
        <v>39172</v>
      </c>
      <c r="O773" s="2">
        <v>1</v>
      </c>
      <c r="P773" s="29">
        <f>IF(OR(N773="?",(O773="?")),"?",DATE(YEAR(N773),MONTH(N773)-(O773),DAY(N773)))</f>
        <v>39144</v>
      </c>
      <c r="Q773" s="2" t="s">
        <v>2547</v>
      </c>
      <c r="R773" s="5" t="s">
        <v>2547</v>
      </c>
      <c r="S773" s="2" t="s">
        <v>2547</v>
      </c>
      <c r="T773" s="29" t="s">
        <v>2547</v>
      </c>
      <c r="U773" s="29" t="s">
        <v>2547</v>
      </c>
      <c r="V773" s="5" t="s">
        <v>686</v>
      </c>
      <c r="W773" s="2" t="s">
        <v>454</v>
      </c>
      <c r="X773" s="2" t="s">
        <v>455</v>
      </c>
      <c r="Y773" s="5" t="s">
        <v>3767</v>
      </c>
      <c r="Z773" s="4">
        <v>65.65</v>
      </c>
      <c r="AA773" s="2" t="s">
        <v>3403</v>
      </c>
      <c r="AB773" s="2" t="s">
        <v>1857</v>
      </c>
      <c r="AC773" s="2" t="s">
        <v>1858</v>
      </c>
      <c r="AD773" s="5" t="s">
        <v>1499</v>
      </c>
      <c r="AE773" s="2" t="s">
        <v>1938</v>
      </c>
      <c r="AF773" s="2" t="s">
        <v>2985</v>
      </c>
      <c r="AG773" s="1" t="s">
        <v>496</v>
      </c>
      <c r="AH773" s="2" t="s">
        <v>3708</v>
      </c>
      <c r="AI773" s="2" t="s">
        <v>2547</v>
      </c>
      <c r="AJ773" s="2"/>
      <c r="AK773" s="2"/>
      <c r="AL773" s="2"/>
      <c r="AM773" s="2"/>
    </row>
    <row r="774" spans="1:39" s="43" customFormat="1" ht="12.75">
      <c r="A774" s="13" t="s">
        <v>990</v>
      </c>
      <c r="B774" s="27"/>
      <c r="C774" s="2"/>
      <c r="D774" s="2"/>
      <c r="E774" s="22"/>
      <c r="F774" s="2"/>
      <c r="G774" s="2"/>
      <c r="H774" s="28"/>
      <c r="I774" s="2"/>
      <c r="J774" s="13"/>
      <c r="K774" s="3"/>
      <c r="L774" s="3"/>
      <c r="M774" s="2"/>
      <c r="N774" s="2"/>
      <c r="O774" s="2"/>
      <c r="P774" s="2"/>
      <c r="Q774" s="2"/>
      <c r="R774" s="2"/>
      <c r="S774" s="2"/>
      <c r="T774" s="2"/>
      <c r="U774" s="2"/>
      <c r="V774" s="1"/>
      <c r="W774" s="5"/>
      <c r="X774" s="2"/>
      <c r="Y774" s="2"/>
      <c r="Z774" s="4"/>
      <c r="AA774" s="2"/>
      <c r="AB774" s="2"/>
      <c r="AC774" s="2"/>
      <c r="AD774" s="2"/>
      <c r="AE774" s="2"/>
      <c r="AF774" s="2"/>
      <c r="AG774" s="2"/>
      <c r="AH774" s="2"/>
      <c r="AI774" s="2"/>
      <c r="AJ774" s="2"/>
      <c r="AK774" s="2"/>
      <c r="AL774" s="2"/>
      <c r="AM774" s="2"/>
    </row>
    <row r="775" spans="1:39" s="43" customFormat="1" ht="12.75" outlineLevel="1">
      <c r="A775" s="2" t="s">
        <v>898</v>
      </c>
      <c r="B775" s="27" t="s">
        <v>1321</v>
      </c>
      <c r="C775" s="2" t="s">
        <v>1549</v>
      </c>
      <c r="D775" s="2">
        <f>COUNTIF(C:C,C775)</f>
        <v>1</v>
      </c>
      <c r="E775" s="30" t="s">
        <v>1918</v>
      </c>
      <c r="F775" s="5" t="s">
        <v>2027</v>
      </c>
      <c r="G775" s="14" t="s">
        <v>111</v>
      </c>
      <c r="H775" s="28"/>
      <c r="I775" s="2"/>
      <c r="J775" s="5" t="s">
        <v>2552</v>
      </c>
      <c r="K775" s="3">
        <v>38916</v>
      </c>
      <c r="L775" s="3">
        <v>38916</v>
      </c>
      <c r="M775" s="28" t="s">
        <v>2547</v>
      </c>
      <c r="N775" s="2" t="s">
        <v>2547</v>
      </c>
      <c r="O775" s="2" t="s">
        <v>2547</v>
      </c>
      <c r="P775" s="29" t="str">
        <f aca="true" t="shared" si="65" ref="P775:P790">IF(OR(N775="?",(O775="?")),"?",DATE(YEAR(N775),MONTH(N775)-(O775),DAY(N775)))</f>
        <v>?</v>
      </c>
      <c r="Q775" s="2" t="s">
        <v>2547</v>
      </c>
      <c r="R775" s="2" t="s">
        <v>2547</v>
      </c>
      <c r="S775" s="2" t="s">
        <v>2547</v>
      </c>
      <c r="T775" s="29" t="str">
        <f aca="true" t="shared" si="66" ref="T775:T789">IF(OR(O775="?",(U775="?")),"?",DATE(YEAR(U775),MONTH(U775)-(O775),DAY(U775)))</f>
        <v>?</v>
      </c>
      <c r="U775" s="29" t="str">
        <f aca="true" t="shared" si="67" ref="U775:U790">IF(R775&lt;250,DATE(YEAR(N775),MONTH(N775)+(R775),DAY(N775)),IF(R775="Nvt",DATE(YEAR(N775),MONTH(N775),DAY(N775)),"?"))</f>
        <v>?</v>
      </c>
      <c r="V775" s="1" t="s">
        <v>2548</v>
      </c>
      <c r="W775" s="5" t="s">
        <v>129</v>
      </c>
      <c r="X775" s="2" t="s">
        <v>521</v>
      </c>
      <c r="Y775" s="1" t="s">
        <v>1384</v>
      </c>
      <c r="Z775" s="4" t="s">
        <v>2547</v>
      </c>
      <c r="AA775" s="2" t="s">
        <v>2550</v>
      </c>
      <c r="AB775" s="2" t="s">
        <v>2547</v>
      </c>
      <c r="AC775" s="2" t="s">
        <v>2547</v>
      </c>
      <c r="AD775" s="1" t="s">
        <v>1507</v>
      </c>
      <c r="AE775" s="2" t="s">
        <v>522</v>
      </c>
      <c r="AF775" s="14" t="s">
        <v>785</v>
      </c>
      <c r="AG775" s="1" t="s">
        <v>3783</v>
      </c>
      <c r="AH775" s="2" t="s">
        <v>3708</v>
      </c>
      <c r="AI775" s="2" t="s">
        <v>2547</v>
      </c>
      <c r="AJ775" s="2"/>
      <c r="AK775" s="2"/>
      <c r="AL775" s="2"/>
      <c r="AM775" s="2"/>
    </row>
    <row r="776" spans="1:39" s="43" customFormat="1" ht="12.75" outlineLevel="1">
      <c r="A776" s="5" t="s">
        <v>898</v>
      </c>
      <c r="B776" s="27" t="s">
        <v>1322</v>
      </c>
      <c r="C776" s="2" t="s">
        <v>1550</v>
      </c>
      <c r="D776" s="2">
        <f>COUNTIF(C:C,C776)</f>
        <v>14</v>
      </c>
      <c r="E776" s="22" t="s">
        <v>1612</v>
      </c>
      <c r="F776" s="2" t="s">
        <v>1612</v>
      </c>
      <c r="G776" s="14" t="s">
        <v>111</v>
      </c>
      <c r="H776" s="28"/>
      <c r="I776" s="2"/>
      <c r="J776" s="5" t="s">
        <v>150</v>
      </c>
      <c r="K776" s="3">
        <v>38338</v>
      </c>
      <c r="L776" s="3">
        <v>38353</v>
      </c>
      <c r="M776" s="5">
        <v>48</v>
      </c>
      <c r="N776" s="3">
        <v>39814</v>
      </c>
      <c r="O776" s="1">
        <v>6</v>
      </c>
      <c r="P776" s="29">
        <f t="shared" si="65"/>
        <v>39630</v>
      </c>
      <c r="Q776" s="2" t="s">
        <v>2547</v>
      </c>
      <c r="R776" s="2" t="s">
        <v>2547</v>
      </c>
      <c r="S776" s="2" t="s">
        <v>2547</v>
      </c>
      <c r="T776" s="29" t="str">
        <f t="shared" si="66"/>
        <v>?</v>
      </c>
      <c r="U776" s="29" t="str">
        <f t="shared" si="67"/>
        <v>?</v>
      </c>
      <c r="V776" s="1" t="s">
        <v>2548</v>
      </c>
      <c r="W776" s="5" t="s">
        <v>129</v>
      </c>
      <c r="X776" s="2" t="s">
        <v>350</v>
      </c>
      <c r="Y776" s="1" t="s">
        <v>1792</v>
      </c>
      <c r="Z776" s="4" t="s">
        <v>2547</v>
      </c>
      <c r="AA776" s="2" t="s">
        <v>2550</v>
      </c>
      <c r="AB776" s="2" t="s">
        <v>1131</v>
      </c>
      <c r="AC776" s="2" t="s">
        <v>2547</v>
      </c>
      <c r="AD776" s="5" t="s">
        <v>2202</v>
      </c>
      <c r="AE776" s="2" t="s">
        <v>522</v>
      </c>
      <c r="AF776" s="2" t="s">
        <v>2985</v>
      </c>
      <c r="AG776" s="1" t="s">
        <v>1387</v>
      </c>
      <c r="AH776" s="2" t="s">
        <v>3708</v>
      </c>
      <c r="AI776" s="2" t="s">
        <v>2547</v>
      </c>
      <c r="AJ776" s="2"/>
      <c r="AK776" s="2"/>
      <c r="AL776" s="2"/>
      <c r="AM776" s="2"/>
    </row>
    <row r="777" spans="1:39" s="43" customFormat="1" ht="12.75" outlineLevel="1">
      <c r="A777" s="5" t="s">
        <v>898</v>
      </c>
      <c r="B777" s="27" t="s">
        <v>1322</v>
      </c>
      <c r="C777" s="2" t="s">
        <v>1550</v>
      </c>
      <c r="D777" s="2">
        <f>COUNTIF(C:C,C777)</f>
        <v>14</v>
      </c>
      <c r="E777" s="22" t="s">
        <v>1612</v>
      </c>
      <c r="F777" s="2" t="s">
        <v>1612</v>
      </c>
      <c r="G777" s="14" t="s">
        <v>111</v>
      </c>
      <c r="H777" s="28"/>
      <c r="I777" s="2"/>
      <c r="J777" s="5" t="s">
        <v>150</v>
      </c>
      <c r="K777" s="3">
        <v>38338</v>
      </c>
      <c r="L777" s="3">
        <v>38353</v>
      </c>
      <c r="M777" s="5">
        <v>48</v>
      </c>
      <c r="N777" s="3">
        <v>39814</v>
      </c>
      <c r="O777" s="1">
        <v>6</v>
      </c>
      <c r="P777" s="29">
        <f t="shared" si="65"/>
        <v>39630</v>
      </c>
      <c r="Q777" s="2" t="s">
        <v>2547</v>
      </c>
      <c r="R777" s="2" t="s">
        <v>2547</v>
      </c>
      <c r="S777" s="2" t="s">
        <v>2547</v>
      </c>
      <c r="T777" s="29" t="str">
        <f t="shared" si="66"/>
        <v>?</v>
      </c>
      <c r="U777" s="29" t="str">
        <f t="shared" si="67"/>
        <v>?</v>
      </c>
      <c r="V777" s="1" t="s">
        <v>2548</v>
      </c>
      <c r="W777" s="5" t="s">
        <v>129</v>
      </c>
      <c r="X777" s="2" t="s">
        <v>350</v>
      </c>
      <c r="Y777" s="1" t="s">
        <v>1792</v>
      </c>
      <c r="Z777" s="4" t="s">
        <v>2547</v>
      </c>
      <c r="AA777" s="2" t="s">
        <v>2550</v>
      </c>
      <c r="AB777" s="2" t="s">
        <v>1131</v>
      </c>
      <c r="AC777" s="2" t="s">
        <v>2547</v>
      </c>
      <c r="AD777" s="5" t="s">
        <v>2201</v>
      </c>
      <c r="AE777" s="2" t="s">
        <v>522</v>
      </c>
      <c r="AF777" s="2" t="s">
        <v>2985</v>
      </c>
      <c r="AG777" s="1" t="s">
        <v>1387</v>
      </c>
      <c r="AH777" s="2" t="s">
        <v>3708</v>
      </c>
      <c r="AI777" s="2" t="s">
        <v>2547</v>
      </c>
      <c r="AJ777" s="2"/>
      <c r="AK777" s="2"/>
      <c r="AL777" s="2"/>
      <c r="AM777" s="2"/>
    </row>
    <row r="778" spans="1:39" s="43" customFormat="1" ht="12.75" outlineLevel="1">
      <c r="A778" s="5" t="s">
        <v>898</v>
      </c>
      <c r="B778" s="27" t="s">
        <v>1322</v>
      </c>
      <c r="C778" s="2" t="s">
        <v>1550</v>
      </c>
      <c r="D778" s="2">
        <f>COUNTIF(C:C,C778)</f>
        <v>14</v>
      </c>
      <c r="E778" s="22" t="s">
        <v>1612</v>
      </c>
      <c r="F778" s="2" t="s">
        <v>1612</v>
      </c>
      <c r="G778" s="14" t="s">
        <v>111</v>
      </c>
      <c r="H778" s="28"/>
      <c r="I778" s="2"/>
      <c r="J778" s="5" t="s">
        <v>150</v>
      </c>
      <c r="K778" s="3">
        <v>38338</v>
      </c>
      <c r="L778" s="3">
        <v>38353</v>
      </c>
      <c r="M778" s="5">
        <v>48</v>
      </c>
      <c r="N778" s="3">
        <v>39814</v>
      </c>
      <c r="O778" s="1">
        <v>6</v>
      </c>
      <c r="P778" s="29">
        <f t="shared" si="65"/>
        <v>39630</v>
      </c>
      <c r="Q778" s="2" t="s">
        <v>2547</v>
      </c>
      <c r="R778" s="2" t="s">
        <v>2547</v>
      </c>
      <c r="S778" s="2" t="s">
        <v>2547</v>
      </c>
      <c r="T778" s="29" t="str">
        <f t="shared" si="66"/>
        <v>?</v>
      </c>
      <c r="U778" s="29" t="str">
        <f t="shared" si="67"/>
        <v>?</v>
      </c>
      <c r="V778" s="1" t="s">
        <v>2548</v>
      </c>
      <c r="W778" s="5" t="s">
        <v>129</v>
      </c>
      <c r="X778" s="2" t="s">
        <v>350</v>
      </c>
      <c r="Y778" s="1" t="s">
        <v>1792</v>
      </c>
      <c r="Z778" s="4" t="s">
        <v>2547</v>
      </c>
      <c r="AA778" s="2" t="s">
        <v>2550</v>
      </c>
      <c r="AB778" s="2" t="s">
        <v>1131</v>
      </c>
      <c r="AC778" s="2" t="s">
        <v>2547</v>
      </c>
      <c r="AD778" s="5" t="s">
        <v>1344</v>
      </c>
      <c r="AE778" s="2" t="s">
        <v>522</v>
      </c>
      <c r="AF778" s="2" t="s">
        <v>2985</v>
      </c>
      <c r="AG778" s="1" t="s">
        <v>1387</v>
      </c>
      <c r="AH778" s="2" t="s">
        <v>3708</v>
      </c>
      <c r="AI778" s="2" t="s">
        <v>2547</v>
      </c>
      <c r="AJ778" s="2"/>
      <c r="AK778" s="2"/>
      <c r="AL778" s="2"/>
      <c r="AM778" s="2"/>
    </row>
    <row r="779" spans="1:39" s="43" customFormat="1" ht="12.75" outlineLevel="1">
      <c r="A779" s="5" t="s">
        <v>898</v>
      </c>
      <c r="B779" s="27" t="s">
        <v>1322</v>
      </c>
      <c r="C779" s="2" t="s">
        <v>1550</v>
      </c>
      <c r="D779" s="2">
        <f>COUNTIF(C:C,C779)</f>
        <v>14</v>
      </c>
      <c r="E779" s="22" t="s">
        <v>1612</v>
      </c>
      <c r="F779" s="2" t="s">
        <v>1612</v>
      </c>
      <c r="G779" s="14" t="s">
        <v>111</v>
      </c>
      <c r="H779" s="28"/>
      <c r="I779" s="2"/>
      <c r="J779" s="5" t="s">
        <v>150</v>
      </c>
      <c r="K779" s="3">
        <v>38338</v>
      </c>
      <c r="L779" s="3">
        <v>38353</v>
      </c>
      <c r="M779" s="5">
        <v>48</v>
      </c>
      <c r="N779" s="3">
        <v>39814</v>
      </c>
      <c r="O779" s="1">
        <v>6</v>
      </c>
      <c r="P779" s="29">
        <f t="shared" si="65"/>
        <v>39630</v>
      </c>
      <c r="Q779" s="2" t="s">
        <v>2547</v>
      </c>
      <c r="R779" s="2" t="s">
        <v>2547</v>
      </c>
      <c r="S779" s="2" t="s">
        <v>2547</v>
      </c>
      <c r="T779" s="29" t="str">
        <f t="shared" si="66"/>
        <v>?</v>
      </c>
      <c r="U779" s="29" t="str">
        <f t="shared" si="67"/>
        <v>?</v>
      </c>
      <c r="V779" s="1" t="s">
        <v>2548</v>
      </c>
      <c r="W779" s="5" t="s">
        <v>129</v>
      </c>
      <c r="X779" s="2" t="s">
        <v>350</v>
      </c>
      <c r="Y779" s="1" t="s">
        <v>1792</v>
      </c>
      <c r="Z779" s="4" t="s">
        <v>2547</v>
      </c>
      <c r="AA779" s="2" t="s">
        <v>2550</v>
      </c>
      <c r="AB779" s="2" t="s">
        <v>1131</v>
      </c>
      <c r="AC779" s="2" t="s">
        <v>2547</v>
      </c>
      <c r="AD779" s="5" t="s">
        <v>2547</v>
      </c>
      <c r="AE779" s="2" t="s">
        <v>522</v>
      </c>
      <c r="AF779" s="2" t="s">
        <v>2985</v>
      </c>
      <c r="AG779" s="1" t="s">
        <v>1387</v>
      </c>
      <c r="AH779" s="2" t="s">
        <v>3708</v>
      </c>
      <c r="AI779" s="2" t="s">
        <v>2547</v>
      </c>
      <c r="AJ779" s="2"/>
      <c r="AK779" s="2"/>
      <c r="AL779" s="2"/>
      <c r="AM779" s="2"/>
    </row>
    <row r="780" spans="1:39" s="43" customFormat="1" ht="12.75" outlineLevel="1">
      <c r="A780" s="5" t="s">
        <v>898</v>
      </c>
      <c r="B780" s="27" t="s">
        <v>1322</v>
      </c>
      <c r="C780" s="2" t="s">
        <v>1550</v>
      </c>
      <c r="D780" s="2">
        <f>COUNTIF(C:C,C780)</f>
        <v>14</v>
      </c>
      <c r="E780" s="22" t="s">
        <v>1612</v>
      </c>
      <c r="F780" s="2" t="s">
        <v>1612</v>
      </c>
      <c r="G780" s="14" t="s">
        <v>111</v>
      </c>
      <c r="H780" s="28"/>
      <c r="I780" s="2"/>
      <c r="J780" s="5" t="s">
        <v>150</v>
      </c>
      <c r="K780" s="3">
        <v>38338</v>
      </c>
      <c r="L780" s="3">
        <v>38353</v>
      </c>
      <c r="M780" s="5">
        <v>48</v>
      </c>
      <c r="N780" s="3">
        <v>39814</v>
      </c>
      <c r="O780" s="1">
        <v>6</v>
      </c>
      <c r="P780" s="29">
        <f t="shared" si="65"/>
        <v>39630</v>
      </c>
      <c r="Q780" s="2" t="s">
        <v>2547</v>
      </c>
      <c r="R780" s="2" t="s">
        <v>2547</v>
      </c>
      <c r="S780" s="2" t="s">
        <v>2547</v>
      </c>
      <c r="T780" s="29" t="str">
        <f t="shared" si="66"/>
        <v>?</v>
      </c>
      <c r="U780" s="29" t="str">
        <f t="shared" si="67"/>
        <v>?</v>
      </c>
      <c r="V780" s="1" t="s">
        <v>2548</v>
      </c>
      <c r="W780" s="5" t="s">
        <v>129</v>
      </c>
      <c r="X780" s="2" t="s">
        <v>350</v>
      </c>
      <c r="Y780" s="1" t="s">
        <v>1792</v>
      </c>
      <c r="Z780" s="4" t="s">
        <v>2547</v>
      </c>
      <c r="AA780" s="2" t="s">
        <v>2550</v>
      </c>
      <c r="AB780" s="2" t="s">
        <v>1131</v>
      </c>
      <c r="AC780" s="2" t="s">
        <v>2547</v>
      </c>
      <c r="AD780" s="5" t="s">
        <v>1345</v>
      </c>
      <c r="AE780" s="2" t="s">
        <v>522</v>
      </c>
      <c r="AF780" s="2" t="s">
        <v>2985</v>
      </c>
      <c r="AG780" s="1" t="s">
        <v>1387</v>
      </c>
      <c r="AH780" s="2" t="s">
        <v>3708</v>
      </c>
      <c r="AI780" s="2" t="s">
        <v>2547</v>
      </c>
      <c r="AJ780" s="2"/>
      <c r="AK780" s="2"/>
      <c r="AL780" s="2"/>
      <c r="AM780" s="2"/>
    </row>
    <row r="781" spans="1:39" s="43" customFormat="1" ht="12.75" outlineLevel="1">
      <c r="A781" s="5" t="s">
        <v>898</v>
      </c>
      <c r="B781" s="27" t="s">
        <v>1322</v>
      </c>
      <c r="C781" s="2" t="s">
        <v>1550</v>
      </c>
      <c r="D781" s="2">
        <f>COUNTIF(C:C,C781)</f>
        <v>14</v>
      </c>
      <c r="E781" s="22" t="s">
        <v>1612</v>
      </c>
      <c r="F781" s="2" t="s">
        <v>1612</v>
      </c>
      <c r="G781" s="14" t="s">
        <v>111</v>
      </c>
      <c r="H781" s="28"/>
      <c r="I781" s="2"/>
      <c r="J781" s="5" t="s">
        <v>150</v>
      </c>
      <c r="K781" s="3">
        <v>38338</v>
      </c>
      <c r="L781" s="3">
        <v>38353</v>
      </c>
      <c r="M781" s="5">
        <v>48</v>
      </c>
      <c r="N781" s="3">
        <v>39814</v>
      </c>
      <c r="O781" s="1">
        <v>6</v>
      </c>
      <c r="P781" s="29">
        <f t="shared" si="65"/>
        <v>39630</v>
      </c>
      <c r="Q781" s="2" t="s">
        <v>2547</v>
      </c>
      <c r="R781" s="2" t="s">
        <v>2547</v>
      </c>
      <c r="S781" s="2" t="s">
        <v>2547</v>
      </c>
      <c r="T781" s="29" t="str">
        <f t="shared" si="66"/>
        <v>?</v>
      </c>
      <c r="U781" s="29" t="str">
        <f t="shared" si="67"/>
        <v>?</v>
      </c>
      <c r="V781" s="1" t="s">
        <v>2548</v>
      </c>
      <c r="W781" s="5" t="s">
        <v>129</v>
      </c>
      <c r="X781" s="2" t="s">
        <v>350</v>
      </c>
      <c r="Y781" s="1" t="s">
        <v>1792</v>
      </c>
      <c r="Z781" s="4" t="s">
        <v>2547</v>
      </c>
      <c r="AA781" s="2" t="s">
        <v>2550</v>
      </c>
      <c r="AB781" s="2" t="s">
        <v>1131</v>
      </c>
      <c r="AC781" s="2" t="s">
        <v>2547</v>
      </c>
      <c r="AD781" s="5" t="s">
        <v>2197</v>
      </c>
      <c r="AE781" s="2" t="s">
        <v>522</v>
      </c>
      <c r="AF781" s="2" t="s">
        <v>2985</v>
      </c>
      <c r="AG781" s="1" t="s">
        <v>1387</v>
      </c>
      <c r="AH781" s="2" t="s">
        <v>3708</v>
      </c>
      <c r="AI781" s="2" t="s">
        <v>2547</v>
      </c>
      <c r="AJ781" s="2"/>
      <c r="AK781" s="2"/>
      <c r="AL781" s="2"/>
      <c r="AM781" s="2"/>
    </row>
    <row r="782" spans="1:39" s="43" customFormat="1" ht="12.75" outlineLevel="1">
      <c r="A782" s="5" t="s">
        <v>898</v>
      </c>
      <c r="B782" s="27" t="s">
        <v>1322</v>
      </c>
      <c r="C782" s="2" t="s">
        <v>1550</v>
      </c>
      <c r="D782" s="2">
        <f>COUNTIF(C:C,C782)</f>
        <v>14</v>
      </c>
      <c r="E782" s="22" t="s">
        <v>1612</v>
      </c>
      <c r="F782" s="2" t="s">
        <v>1612</v>
      </c>
      <c r="G782" s="14" t="s">
        <v>111</v>
      </c>
      <c r="H782" s="28"/>
      <c r="I782" s="2"/>
      <c r="J782" s="5" t="s">
        <v>150</v>
      </c>
      <c r="K782" s="3">
        <v>38338</v>
      </c>
      <c r="L782" s="3">
        <v>38353</v>
      </c>
      <c r="M782" s="5">
        <v>48</v>
      </c>
      <c r="N782" s="3">
        <v>39814</v>
      </c>
      <c r="O782" s="1">
        <v>6</v>
      </c>
      <c r="P782" s="29">
        <f t="shared" si="65"/>
        <v>39630</v>
      </c>
      <c r="Q782" s="2" t="s">
        <v>2547</v>
      </c>
      <c r="R782" s="2" t="s">
        <v>2547</v>
      </c>
      <c r="S782" s="2" t="s">
        <v>2547</v>
      </c>
      <c r="T782" s="29" t="str">
        <f t="shared" si="66"/>
        <v>?</v>
      </c>
      <c r="U782" s="29" t="str">
        <f t="shared" si="67"/>
        <v>?</v>
      </c>
      <c r="V782" s="1" t="s">
        <v>2548</v>
      </c>
      <c r="W782" s="5" t="s">
        <v>129</v>
      </c>
      <c r="X782" s="2" t="s">
        <v>350</v>
      </c>
      <c r="Y782" s="1" t="s">
        <v>1792</v>
      </c>
      <c r="Z782" s="4" t="s">
        <v>2547</v>
      </c>
      <c r="AA782" s="2" t="s">
        <v>2550</v>
      </c>
      <c r="AB782" s="2" t="s">
        <v>1131</v>
      </c>
      <c r="AC782" s="2" t="s">
        <v>2547</v>
      </c>
      <c r="AD782" s="5" t="s">
        <v>2547</v>
      </c>
      <c r="AE782" s="2" t="s">
        <v>522</v>
      </c>
      <c r="AF782" s="2" t="s">
        <v>2985</v>
      </c>
      <c r="AG782" s="1" t="s">
        <v>1387</v>
      </c>
      <c r="AH782" s="2" t="s">
        <v>3708</v>
      </c>
      <c r="AI782" s="2" t="s">
        <v>2547</v>
      </c>
      <c r="AJ782" s="2"/>
      <c r="AK782" s="2"/>
      <c r="AL782" s="2"/>
      <c r="AM782" s="2"/>
    </row>
    <row r="783" spans="1:39" s="43" customFormat="1" ht="12.75" outlineLevel="1">
      <c r="A783" s="5" t="s">
        <v>898</v>
      </c>
      <c r="B783" s="27" t="s">
        <v>1322</v>
      </c>
      <c r="C783" s="2" t="s">
        <v>1550</v>
      </c>
      <c r="D783" s="2">
        <f>COUNTIF(C:C,C783)</f>
        <v>14</v>
      </c>
      <c r="E783" s="22" t="s">
        <v>1612</v>
      </c>
      <c r="F783" s="2" t="s">
        <v>1612</v>
      </c>
      <c r="G783" s="14" t="s">
        <v>111</v>
      </c>
      <c r="H783" s="28"/>
      <c r="I783" s="2"/>
      <c r="J783" s="5" t="s">
        <v>150</v>
      </c>
      <c r="K783" s="3">
        <v>38338</v>
      </c>
      <c r="L783" s="3">
        <v>38353</v>
      </c>
      <c r="M783" s="5">
        <v>48</v>
      </c>
      <c r="N783" s="3">
        <v>39814</v>
      </c>
      <c r="O783" s="1">
        <v>6</v>
      </c>
      <c r="P783" s="29">
        <f t="shared" si="65"/>
        <v>39630</v>
      </c>
      <c r="Q783" s="2" t="s">
        <v>2547</v>
      </c>
      <c r="R783" s="2" t="s">
        <v>2547</v>
      </c>
      <c r="S783" s="2" t="s">
        <v>2547</v>
      </c>
      <c r="T783" s="29" t="str">
        <f t="shared" si="66"/>
        <v>?</v>
      </c>
      <c r="U783" s="29" t="str">
        <f t="shared" si="67"/>
        <v>?</v>
      </c>
      <c r="V783" s="1" t="s">
        <v>2548</v>
      </c>
      <c r="W783" s="5" t="s">
        <v>129</v>
      </c>
      <c r="X783" s="2" t="s">
        <v>350</v>
      </c>
      <c r="Y783" s="1" t="s">
        <v>1792</v>
      </c>
      <c r="Z783" s="4" t="s">
        <v>2547</v>
      </c>
      <c r="AA783" s="2" t="s">
        <v>2550</v>
      </c>
      <c r="AB783" s="2" t="s">
        <v>1131</v>
      </c>
      <c r="AC783" s="2" t="s">
        <v>2547</v>
      </c>
      <c r="AD783" s="5" t="s">
        <v>2547</v>
      </c>
      <c r="AE783" s="2" t="s">
        <v>522</v>
      </c>
      <c r="AF783" s="2" t="s">
        <v>2985</v>
      </c>
      <c r="AG783" s="1" t="s">
        <v>1387</v>
      </c>
      <c r="AH783" s="2" t="s">
        <v>3708</v>
      </c>
      <c r="AI783" s="2" t="s">
        <v>2547</v>
      </c>
      <c r="AJ783" s="2"/>
      <c r="AK783" s="2"/>
      <c r="AL783" s="2"/>
      <c r="AM783" s="2"/>
    </row>
    <row r="784" spans="1:39" s="43" customFormat="1" ht="12.75" outlineLevel="1">
      <c r="A784" s="5" t="s">
        <v>898</v>
      </c>
      <c r="B784" s="27" t="s">
        <v>1322</v>
      </c>
      <c r="C784" s="2" t="s">
        <v>1550</v>
      </c>
      <c r="D784" s="2">
        <f>COUNTIF(C:C,C784)</f>
        <v>14</v>
      </c>
      <c r="E784" s="22" t="s">
        <v>1612</v>
      </c>
      <c r="F784" s="2" t="s">
        <v>1612</v>
      </c>
      <c r="G784" s="14" t="s">
        <v>111</v>
      </c>
      <c r="H784" s="28"/>
      <c r="I784" s="2"/>
      <c r="J784" s="5" t="s">
        <v>150</v>
      </c>
      <c r="K784" s="3">
        <v>38338</v>
      </c>
      <c r="L784" s="3">
        <v>38353</v>
      </c>
      <c r="M784" s="5">
        <v>48</v>
      </c>
      <c r="N784" s="3">
        <v>39814</v>
      </c>
      <c r="O784" s="1">
        <v>6</v>
      </c>
      <c r="P784" s="29">
        <f t="shared" si="65"/>
        <v>39630</v>
      </c>
      <c r="Q784" s="2" t="s">
        <v>2547</v>
      </c>
      <c r="R784" s="2" t="s">
        <v>2547</v>
      </c>
      <c r="S784" s="2" t="s">
        <v>2547</v>
      </c>
      <c r="T784" s="29" t="str">
        <f t="shared" si="66"/>
        <v>?</v>
      </c>
      <c r="U784" s="29" t="str">
        <f t="shared" si="67"/>
        <v>?</v>
      </c>
      <c r="V784" s="1" t="s">
        <v>2548</v>
      </c>
      <c r="W784" s="5" t="s">
        <v>129</v>
      </c>
      <c r="X784" s="2" t="s">
        <v>350</v>
      </c>
      <c r="Y784" s="1" t="s">
        <v>1792</v>
      </c>
      <c r="Z784" s="4" t="s">
        <v>2547</v>
      </c>
      <c r="AA784" s="2" t="s">
        <v>2550</v>
      </c>
      <c r="AB784" s="2" t="s">
        <v>1131</v>
      </c>
      <c r="AC784" s="2" t="s">
        <v>2547</v>
      </c>
      <c r="AD784" s="5" t="s">
        <v>2200</v>
      </c>
      <c r="AE784" s="2" t="s">
        <v>522</v>
      </c>
      <c r="AF784" s="2" t="s">
        <v>2985</v>
      </c>
      <c r="AG784" s="1" t="s">
        <v>1387</v>
      </c>
      <c r="AH784" s="2" t="s">
        <v>3708</v>
      </c>
      <c r="AI784" s="2" t="s">
        <v>2547</v>
      </c>
      <c r="AJ784" s="2"/>
      <c r="AK784" s="2"/>
      <c r="AL784" s="2"/>
      <c r="AM784" s="2"/>
    </row>
    <row r="785" spans="1:39" s="43" customFormat="1" ht="12.75" outlineLevel="1">
      <c r="A785" s="5" t="s">
        <v>898</v>
      </c>
      <c r="B785" s="27" t="s">
        <v>1322</v>
      </c>
      <c r="C785" s="2" t="s">
        <v>1550</v>
      </c>
      <c r="D785" s="2">
        <f>COUNTIF(C:C,C785)</f>
        <v>14</v>
      </c>
      <c r="E785" s="22" t="s">
        <v>1612</v>
      </c>
      <c r="F785" s="2" t="s">
        <v>1612</v>
      </c>
      <c r="G785" s="14" t="s">
        <v>111</v>
      </c>
      <c r="H785" s="28"/>
      <c r="I785" s="2"/>
      <c r="J785" s="5" t="s">
        <v>150</v>
      </c>
      <c r="K785" s="3">
        <v>38338</v>
      </c>
      <c r="L785" s="3">
        <v>38353</v>
      </c>
      <c r="M785" s="5">
        <v>48</v>
      </c>
      <c r="N785" s="3">
        <v>39814</v>
      </c>
      <c r="O785" s="1">
        <v>6</v>
      </c>
      <c r="P785" s="29">
        <f t="shared" si="65"/>
        <v>39630</v>
      </c>
      <c r="Q785" s="2" t="s">
        <v>2547</v>
      </c>
      <c r="R785" s="2" t="s">
        <v>2547</v>
      </c>
      <c r="S785" s="2" t="s">
        <v>2547</v>
      </c>
      <c r="T785" s="29" t="str">
        <f t="shared" si="66"/>
        <v>?</v>
      </c>
      <c r="U785" s="29" t="str">
        <f t="shared" si="67"/>
        <v>?</v>
      </c>
      <c r="V785" s="1" t="s">
        <v>2548</v>
      </c>
      <c r="W785" s="5" t="s">
        <v>129</v>
      </c>
      <c r="X785" s="2" t="s">
        <v>350</v>
      </c>
      <c r="Y785" s="1" t="s">
        <v>1792</v>
      </c>
      <c r="Z785" s="4" t="s">
        <v>2547</v>
      </c>
      <c r="AA785" s="2" t="s">
        <v>2550</v>
      </c>
      <c r="AB785" s="2" t="s">
        <v>1131</v>
      </c>
      <c r="AC785" s="2" t="s">
        <v>2547</v>
      </c>
      <c r="AD785" s="1" t="s">
        <v>1498</v>
      </c>
      <c r="AE785" s="2" t="s">
        <v>522</v>
      </c>
      <c r="AF785" s="2" t="s">
        <v>2985</v>
      </c>
      <c r="AG785" s="1" t="s">
        <v>1387</v>
      </c>
      <c r="AH785" s="2" t="s">
        <v>3708</v>
      </c>
      <c r="AI785" s="2" t="s">
        <v>2547</v>
      </c>
      <c r="AJ785" s="2"/>
      <c r="AK785" s="2"/>
      <c r="AL785" s="2"/>
      <c r="AM785" s="2"/>
    </row>
    <row r="786" spans="1:39" s="43" customFormat="1" ht="12.75" outlineLevel="1">
      <c r="A786" s="5" t="s">
        <v>898</v>
      </c>
      <c r="B786" s="27" t="s">
        <v>1322</v>
      </c>
      <c r="C786" s="2" t="s">
        <v>1550</v>
      </c>
      <c r="D786" s="2">
        <f>COUNTIF(C:C,C786)</f>
        <v>14</v>
      </c>
      <c r="E786" s="22" t="s">
        <v>1612</v>
      </c>
      <c r="F786" s="2" t="s">
        <v>1612</v>
      </c>
      <c r="G786" s="14" t="s">
        <v>111</v>
      </c>
      <c r="H786" s="28"/>
      <c r="I786" s="2"/>
      <c r="J786" s="5" t="s">
        <v>150</v>
      </c>
      <c r="K786" s="3">
        <v>38338</v>
      </c>
      <c r="L786" s="3">
        <v>38353</v>
      </c>
      <c r="M786" s="5">
        <v>48</v>
      </c>
      <c r="N786" s="3">
        <v>39814</v>
      </c>
      <c r="O786" s="1">
        <v>6</v>
      </c>
      <c r="P786" s="29">
        <f t="shared" si="65"/>
        <v>39630</v>
      </c>
      <c r="Q786" s="2" t="s">
        <v>2547</v>
      </c>
      <c r="R786" s="2" t="s">
        <v>2547</v>
      </c>
      <c r="S786" s="2" t="s">
        <v>2547</v>
      </c>
      <c r="T786" s="29" t="str">
        <f t="shared" si="66"/>
        <v>?</v>
      </c>
      <c r="U786" s="29" t="str">
        <f t="shared" si="67"/>
        <v>?</v>
      </c>
      <c r="V786" s="5" t="s">
        <v>523</v>
      </c>
      <c r="W786" s="5" t="s">
        <v>129</v>
      </c>
      <c r="X786" s="2" t="s">
        <v>350</v>
      </c>
      <c r="Y786" s="1" t="s">
        <v>1792</v>
      </c>
      <c r="Z786" s="4" t="s">
        <v>2547</v>
      </c>
      <c r="AA786" s="2" t="s">
        <v>2550</v>
      </c>
      <c r="AB786" s="2" t="s">
        <v>1131</v>
      </c>
      <c r="AC786" s="2" t="s">
        <v>2547</v>
      </c>
      <c r="AD786" s="1" t="s">
        <v>1494</v>
      </c>
      <c r="AE786" s="2" t="s">
        <v>522</v>
      </c>
      <c r="AF786" s="2" t="s">
        <v>2985</v>
      </c>
      <c r="AG786" s="1" t="s">
        <v>1387</v>
      </c>
      <c r="AH786" s="2" t="s">
        <v>3708</v>
      </c>
      <c r="AI786" s="2" t="s">
        <v>2547</v>
      </c>
      <c r="AJ786" s="2"/>
      <c r="AK786" s="2"/>
      <c r="AL786" s="2"/>
      <c r="AM786" s="2"/>
    </row>
    <row r="787" spans="1:39" s="43" customFormat="1" ht="12.75" outlineLevel="1">
      <c r="A787" s="5" t="s">
        <v>898</v>
      </c>
      <c r="B787" s="27" t="s">
        <v>1322</v>
      </c>
      <c r="C787" s="2" t="s">
        <v>1550</v>
      </c>
      <c r="D787" s="2">
        <f>COUNTIF(C:C,C787)</f>
        <v>14</v>
      </c>
      <c r="E787" s="22" t="s">
        <v>1612</v>
      </c>
      <c r="F787" s="2" t="s">
        <v>1612</v>
      </c>
      <c r="G787" s="14" t="s">
        <v>111</v>
      </c>
      <c r="H787" s="28"/>
      <c r="I787" s="2"/>
      <c r="J787" s="5" t="s">
        <v>150</v>
      </c>
      <c r="K787" s="3">
        <v>38338</v>
      </c>
      <c r="L787" s="3">
        <v>38353</v>
      </c>
      <c r="M787" s="5">
        <v>48</v>
      </c>
      <c r="N787" s="3">
        <v>39814</v>
      </c>
      <c r="O787" s="1">
        <v>6</v>
      </c>
      <c r="P787" s="29">
        <f t="shared" si="65"/>
        <v>39630</v>
      </c>
      <c r="Q787" s="2" t="s">
        <v>2547</v>
      </c>
      <c r="R787" s="2" t="s">
        <v>2547</v>
      </c>
      <c r="S787" s="2" t="s">
        <v>2547</v>
      </c>
      <c r="T787" s="29" t="str">
        <f t="shared" si="66"/>
        <v>?</v>
      </c>
      <c r="U787" s="29" t="str">
        <f t="shared" si="67"/>
        <v>?</v>
      </c>
      <c r="V787" s="1" t="s">
        <v>2548</v>
      </c>
      <c r="W787" s="5" t="s">
        <v>129</v>
      </c>
      <c r="X787" s="2" t="s">
        <v>350</v>
      </c>
      <c r="Y787" s="1" t="s">
        <v>1792</v>
      </c>
      <c r="Z787" s="4" t="s">
        <v>2547</v>
      </c>
      <c r="AA787" s="2" t="s">
        <v>2550</v>
      </c>
      <c r="AB787" s="2" t="s">
        <v>1131</v>
      </c>
      <c r="AC787" s="2" t="s">
        <v>2547</v>
      </c>
      <c r="AD787" s="5" t="s">
        <v>1345</v>
      </c>
      <c r="AE787" s="2" t="s">
        <v>522</v>
      </c>
      <c r="AF787" s="2" t="s">
        <v>2985</v>
      </c>
      <c r="AG787" s="1" t="s">
        <v>1387</v>
      </c>
      <c r="AH787" s="2" t="s">
        <v>3708</v>
      </c>
      <c r="AI787" s="2" t="s">
        <v>2547</v>
      </c>
      <c r="AJ787" s="2"/>
      <c r="AK787" s="2"/>
      <c r="AL787" s="2"/>
      <c r="AM787" s="2"/>
    </row>
    <row r="788" spans="1:39" s="43" customFormat="1" ht="12.75" outlineLevel="1">
      <c r="A788" s="5" t="s">
        <v>898</v>
      </c>
      <c r="B788" s="27" t="s">
        <v>1322</v>
      </c>
      <c r="C788" s="2" t="s">
        <v>1550</v>
      </c>
      <c r="D788" s="2">
        <f>COUNTIF(C:C,C788)</f>
        <v>14</v>
      </c>
      <c r="E788" s="22" t="s">
        <v>1612</v>
      </c>
      <c r="F788" s="2" t="s">
        <v>1612</v>
      </c>
      <c r="G788" s="14" t="s">
        <v>111</v>
      </c>
      <c r="H788" s="28"/>
      <c r="I788" s="2"/>
      <c r="J788" s="5" t="s">
        <v>150</v>
      </c>
      <c r="K788" s="3">
        <v>38338</v>
      </c>
      <c r="L788" s="3">
        <v>38353</v>
      </c>
      <c r="M788" s="5">
        <v>48</v>
      </c>
      <c r="N788" s="3">
        <v>39814</v>
      </c>
      <c r="O788" s="1">
        <v>6</v>
      </c>
      <c r="P788" s="29">
        <f t="shared" si="65"/>
        <v>39630</v>
      </c>
      <c r="Q788" s="2" t="s">
        <v>2547</v>
      </c>
      <c r="R788" s="2" t="s">
        <v>2547</v>
      </c>
      <c r="S788" s="2" t="s">
        <v>2547</v>
      </c>
      <c r="T788" s="29" t="str">
        <f t="shared" si="66"/>
        <v>?</v>
      </c>
      <c r="U788" s="29" t="str">
        <f t="shared" si="67"/>
        <v>?</v>
      </c>
      <c r="V788" s="5" t="s">
        <v>686</v>
      </c>
      <c r="W788" s="5" t="s">
        <v>129</v>
      </c>
      <c r="X788" s="2" t="s">
        <v>350</v>
      </c>
      <c r="Y788" s="1" t="s">
        <v>1792</v>
      </c>
      <c r="Z788" s="4" t="s">
        <v>2547</v>
      </c>
      <c r="AA788" s="2" t="s">
        <v>2550</v>
      </c>
      <c r="AB788" s="2" t="s">
        <v>1131</v>
      </c>
      <c r="AC788" s="2" t="s">
        <v>2547</v>
      </c>
      <c r="AD788" s="1" t="s">
        <v>1499</v>
      </c>
      <c r="AE788" s="2" t="s">
        <v>522</v>
      </c>
      <c r="AF788" s="2" t="s">
        <v>2985</v>
      </c>
      <c r="AG788" s="1" t="s">
        <v>1387</v>
      </c>
      <c r="AH788" s="2" t="s">
        <v>3708</v>
      </c>
      <c r="AI788" s="2" t="s">
        <v>2547</v>
      </c>
      <c r="AJ788" s="2"/>
      <c r="AK788" s="2"/>
      <c r="AL788" s="2"/>
      <c r="AM788" s="2"/>
    </row>
    <row r="789" spans="1:39" s="43" customFormat="1" ht="12.75" outlineLevel="1">
      <c r="A789" s="5" t="s">
        <v>898</v>
      </c>
      <c r="B789" s="27" t="s">
        <v>1322</v>
      </c>
      <c r="C789" s="2" t="s">
        <v>1550</v>
      </c>
      <c r="D789" s="2">
        <f>COUNTIF(C:C,C789)</f>
        <v>14</v>
      </c>
      <c r="E789" s="22" t="s">
        <v>1612</v>
      </c>
      <c r="F789" s="2" t="s">
        <v>1612</v>
      </c>
      <c r="G789" s="14" t="s">
        <v>111</v>
      </c>
      <c r="H789" s="28"/>
      <c r="I789" s="2"/>
      <c r="J789" s="5" t="s">
        <v>150</v>
      </c>
      <c r="K789" s="3">
        <v>38338</v>
      </c>
      <c r="L789" s="3">
        <v>38353</v>
      </c>
      <c r="M789" s="5">
        <v>48</v>
      </c>
      <c r="N789" s="3">
        <v>39814</v>
      </c>
      <c r="O789" s="1">
        <v>6</v>
      </c>
      <c r="P789" s="29">
        <f t="shared" si="65"/>
        <v>39630</v>
      </c>
      <c r="Q789" s="2" t="s">
        <v>2547</v>
      </c>
      <c r="R789" s="2" t="s">
        <v>2547</v>
      </c>
      <c r="S789" s="2" t="s">
        <v>2547</v>
      </c>
      <c r="T789" s="29" t="str">
        <f t="shared" si="66"/>
        <v>?</v>
      </c>
      <c r="U789" s="29" t="str">
        <f t="shared" si="67"/>
        <v>?</v>
      </c>
      <c r="V789" s="1" t="s">
        <v>2548</v>
      </c>
      <c r="W789" s="5" t="s">
        <v>129</v>
      </c>
      <c r="X789" s="2" t="s">
        <v>350</v>
      </c>
      <c r="Y789" s="1" t="s">
        <v>1792</v>
      </c>
      <c r="Z789" s="4" t="s">
        <v>2547</v>
      </c>
      <c r="AA789" s="2" t="s">
        <v>2550</v>
      </c>
      <c r="AB789" s="2" t="s">
        <v>1131</v>
      </c>
      <c r="AC789" s="2" t="s">
        <v>2547</v>
      </c>
      <c r="AD789" s="2" t="s">
        <v>2199</v>
      </c>
      <c r="AE789" s="2" t="s">
        <v>522</v>
      </c>
      <c r="AF789" s="2" t="s">
        <v>2985</v>
      </c>
      <c r="AG789" s="1" t="s">
        <v>1387</v>
      </c>
      <c r="AH789" s="2" t="s">
        <v>3708</v>
      </c>
      <c r="AI789" s="2" t="s">
        <v>2547</v>
      </c>
      <c r="AJ789" s="2"/>
      <c r="AK789" s="2"/>
      <c r="AL789" s="2"/>
      <c r="AM789" s="2"/>
    </row>
    <row r="790" spans="1:39" s="43" customFormat="1" ht="12.75">
      <c r="A790" s="2" t="s">
        <v>898</v>
      </c>
      <c r="B790" s="27" t="s">
        <v>1323</v>
      </c>
      <c r="C790" s="2" t="s">
        <v>1446</v>
      </c>
      <c r="D790" s="2">
        <f>COUNTIF(C:C,C790)</f>
        <v>1</v>
      </c>
      <c r="E790" s="22" t="s">
        <v>1919</v>
      </c>
      <c r="F790" s="2" t="s">
        <v>632</v>
      </c>
      <c r="G790" s="28" t="s">
        <v>115</v>
      </c>
      <c r="H790" s="28"/>
      <c r="I790" s="14"/>
      <c r="J790" s="14" t="s">
        <v>1653</v>
      </c>
      <c r="K790" s="3">
        <v>38979</v>
      </c>
      <c r="L790" s="3">
        <v>38979</v>
      </c>
      <c r="M790" s="17">
        <f>(YEAR(N790)-YEAR(L790))*12+MONTH(N790)-MONTH(L790)</f>
        <v>36</v>
      </c>
      <c r="N790" s="3">
        <v>40075</v>
      </c>
      <c r="O790" s="14" t="s">
        <v>2547</v>
      </c>
      <c r="P790" s="49" t="str">
        <f t="shared" si="65"/>
        <v>?</v>
      </c>
      <c r="Q790" s="14" t="s">
        <v>785</v>
      </c>
      <c r="R790" s="14">
        <v>0</v>
      </c>
      <c r="S790" s="14" t="s">
        <v>2547</v>
      </c>
      <c r="T790" s="14" t="s">
        <v>2547</v>
      </c>
      <c r="U790" s="49">
        <f t="shared" si="67"/>
        <v>40075</v>
      </c>
      <c r="V790" s="2" t="s">
        <v>2547</v>
      </c>
      <c r="W790" s="2" t="s">
        <v>633</v>
      </c>
      <c r="X790" s="14" t="s">
        <v>634</v>
      </c>
      <c r="Y790" s="14" t="s">
        <v>3915</v>
      </c>
      <c r="Z790" s="18" t="s">
        <v>2547</v>
      </c>
      <c r="AA790" s="14" t="s">
        <v>2547</v>
      </c>
      <c r="AB790" s="14" t="s">
        <v>3916</v>
      </c>
      <c r="AC790" s="14" t="s">
        <v>2547</v>
      </c>
      <c r="AD790" s="14" t="s">
        <v>2547</v>
      </c>
      <c r="AE790" s="14" t="s">
        <v>2547</v>
      </c>
      <c r="AF790" s="2" t="s">
        <v>2985</v>
      </c>
      <c r="AG790" s="50" t="s">
        <v>631</v>
      </c>
      <c r="AH790" s="14" t="s">
        <v>2547</v>
      </c>
      <c r="AI790" s="14" t="s">
        <v>2547</v>
      </c>
      <c r="AJ790" s="14"/>
      <c r="AK790" s="14"/>
      <c r="AL790" s="2"/>
      <c r="AM790" s="2"/>
    </row>
    <row r="791" spans="1:39" s="43" customFormat="1" ht="12.75">
      <c r="A791" s="5" t="s">
        <v>898</v>
      </c>
      <c r="B791" s="27" t="s">
        <v>1324</v>
      </c>
      <c r="C791" s="2" t="s">
        <v>1579</v>
      </c>
      <c r="D791" s="2">
        <f>COUNTIF(C:C,C791)</f>
        <v>1</v>
      </c>
      <c r="E791" s="22" t="s">
        <v>3582</v>
      </c>
      <c r="F791" s="2" t="s">
        <v>1580</v>
      </c>
      <c r="G791" s="28" t="s">
        <v>22</v>
      </c>
      <c r="H791" s="28"/>
      <c r="I791" s="2"/>
      <c r="J791" s="2" t="s">
        <v>150</v>
      </c>
      <c r="K791" s="3">
        <v>39766</v>
      </c>
      <c r="L791" s="3">
        <v>39506</v>
      </c>
      <c r="M791" s="28">
        <v>12</v>
      </c>
      <c r="N791" s="3">
        <v>39871</v>
      </c>
      <c r="O791" s="2" t="s">
        <v>2547</v>
      </c>
      <c r="P791" s="2" t="s">
        <v>2547</v>
      </c>
      <c r="Q791" s="2" t="s">
        <v>2547</v>
      </c>
      <c r="R791" s="2" t="s">
        <v>2547</v>
      </c>
      <c r="S791" s="2" t="s">
        <v>2547</v>
      </c>
      <c r="T791" s="2" t="s">
        <v>2547</v>
      </c>
      <c r="U791" s="2" t="s">
        <v>2547</v>
      </c>
      <c r="V791" s="2" t="s">
        <v>2548</v>
      </c>
      <c r="W791" s="2" t="s">
        <v>1864</v>
      </c>
      <c r="X791" s="2" t="s">
        <v>2644</v>
      </c>
      <c r="Y791" s="2" t="s">
        <v>3773</v>
      </c>
      <c r="Z791" s="4">
        <v>170</v>
      </c>
      <c r="AA791" s="2" t="s">
        <v>2550</v>
      </c>
      <c r="AB791" s="2" t="s">
        <v>2640</v>
      </c>
      <c r="AC791" s="2" t="s">
        <v>2547</v>
      </c>
      <c r="AD791" s="2" t="s">
        <v>2547</v>
      </c>
      <c r="AE791" s="2" t="s">
        <v>2645</v>
      </c>
      <c r="AF791" s="2"/>
      <c r="AG791" s="2" t="s">
        <v>2646</v>
      </c>
      <c r="AH791" s="2" t="s">
        <v>2647</v>
      </c>
      <c r="AI791" s="2" t="s">
        <v>2547</v>
      </c>
      <c r="AJ791" s="2"/>
      <c r="AK791" s="2"/>
      <c r="AL791" s="2"/>
      <c r="AM791" s="2"/>
    </row>
    <row r="792" spans="1:39" s="43" customFormat="1" ht="12.75">
      <c r="A792" s="2" t="s">
        <v>898</v>
      </c>
      <c r="B792" s="27" t="s">
        <v>2445</v>
      </c>
      <c r="C792" s="2" t="s">
        <v>2000</v>
      </c>
      <c r="D792" s="2">
        <f>COUNTIF(C:C,C792)</f>
        <v>1</v>
      </c>
      <c r="E792" s="30"/>
      <c r="F792" s="5" t="s">
        <v>783</v>
      </c>
      <c r="G792" s="2" t="s">
        <v>121</v>
      </c>
      <c r="H792" s="2"/>
      <c r="I792" s="2"/>
      <c r="J792" s="5" t="s">
        <v>140</v>
      </c>
      <c r="K792" s="3">
        <v>37545</v>
      </c>
      <c r="L792" s="3">
        <v>37561</v>
      </c>
      <c r="M792" s="5">
        <v>36</v>
      </c>
      <c r="N792" s="3">
        <v>38656</v>
      </c>
      <c r="O792" s="2">
        <v>2</v>
      </c>
      <c r="P792" s="29">
        <f>IF(OR(N792="?",(O792="?")),"?",DATE(YEAR(N792),MONTH(N792)-(O792),DAY(N792)))</f>
        <v>38595</v>
      </c>
      <c r="Q792" s="2" t="s">
        <v>785</v>
      </c>
      <c r="R792" s="2">
        <v>0</v>
      </c>
      <c r="S792" s="2" t="s">
        <v>2547</v>
      </c>
      <c r="T792" s="29">
        <f>IF(OR(O792="?",(U792="?")),"?",DATE(YEAR(U792),MONTH(U792)-(O792),DAY(U792)))</f>
        <v>38595</v>
      </c>
      <c r="U792" s="29">
        <f>IF(R792&lt;250,DATE(YEAR(N792),MONTH(N792)+(R792),DAY(N792)),IF(R792="Nvt",DATE(YEAR(N792),MONTH(N792),DAY(N792)),"?"))</f>
        <v>38656</v>
      </c>
      <c r="V792" s="1" t="s">
        <v>2548</v>
      </c>
      <c r="W792" s="1" t="s">
        <v>784</v>
      </c>
      <c r="X792" s="2" t="s">
        <v>1148</v>
      </c>
      <c r="Y792" s="5" t="s">
        <v>1149</v>
      </c>
      <c r="Z792" s="4" t="s">
        <v>2547</v>
      </c>
      <c r="AA792" s="2" t="s">
        <v>2550</v>
      </c>
      <c r="AB792" s="2" t="s">
        <v>1146</v>
      </c>
      <c r="AC792" s="2" t="s">
        <v>1147</v>
      </c>
      <c r="AD792" s="1" t="s">
        <v>1498</v>
      </c>
      <c r="AE792" s="2" t="s">
        <v>2547</v>
      </c>
      <c r="AF792" s="2" t="s">
        <v>785</v>
      </c>
      <c r="AG792" s="1" t="s">
        <v>142</v>
      </c>
      <c r="AH792" s="2" t="s">
        <v>1150</v>
      </c>
      <c r="AI792" s="2" t="s">
        <v>2547</v>
      </c>
      <c r="AJ792" s="2"/>
      <c r="AK792" s="2"/>
      <c r="AL792" s="2"/>
      <c r="AM792" s="2"/>
    </row>
    <row r="793" spans="1:39" ht="12.75">
      <c r="A793" s="15" t="s">
        <v>3352</v>
      </c>
      <c r="B793" s="27"/>
      <c r="C793" s="14"/>
      <c r="D793" s="14"/>
      <c r="E793" s="21"/>
      <c r="F793" s="14"/>
      <c r="G793" s="28"/>
      <c r="H793" s="17"/>
      <c r="I793" s="14"/>
      <c r="J793" s="15"/>
      <c r="K793" s="31"/>
      <c r="L793" s="31"/>
      <c r="M793" s="17"/>
      <c r="N793" s="31"/>
      <c r="O793" s="14"/>
      <c r="P793" s="14"/>
      <c r="Q793" s="14"/>
      <c r="R793" s="14"/>
      <c r="S793" s="14"/>
      <c r="T793" s="14"/>
      <c r="U793" s="31"/>
      <c r="V793" s="1"/>
      <c r="W793" s="16"/>
      <c r="X793" s="14"/>
      <c r="Y793" s="14"/>
      <c r="Z793" s="18"/>
      <c r="AA793" s="18"/>
      <c r="AB793" s="14"/>
      <c r="AC793" s="14"/>
      <c r="AD793" s="14"/>
      <c r="AE793" s="14"/>
      <c r="AF793" s="14"/>
      <c r="AG793" s="14"/>
      <c r="AH793" s="14"/>
      <c r="AI793" s="14"/>
      <c r="AJ793" s="14"/>
      <c r="AK793" s="14"/>
      <c r="AL793" s="14"/>
      <c r="AM793" s="14"/>
    </row>
    <row r="794" spans="1:39" ht="12.75" outlineLevel="1">
      <c r="A794" s="5" t="s">
        <v>898</v>
      </c>
      <c r="B794" s="27" t="s">
        <v>2446</v>
      </c>
      <c r="C794" s="14" t="s">
        <v>2892</v>
      </c>
      <c r="D794" s="2">
        <f>COUNTIF(C:C,C794)</f>
        <v>1</v>
      </c>
      <c r="E794" s="21" t="s">
        <v>1920</v>
      </c>
      <c r="F794" s="14" t="s">
        <v>2612</v>
      </c>
      <c r="G794" s="17"/>
      <c r="H794" s="17"/>
      <c r="I794" s="14"/>
      <c r="J794" s="5" t="s">
        <v>1084</v>
      </c>
      <c r="K794" s="31">
        <v>40228</v>
      </c>
      <c r="L794" s="31">
        <v>40220</v>
      </c>
      <c r="M794" s="17">
        <v>12</v>
      </c>
      <c r="N794" s="31">
        <v>40543</v>
      </c>
      <c r="O794" s="17">
        <v>2</v>
      </c>
      <c r="P794" s="31">
        <v>40482</v>
      </c>
      <c r="Q794" s="14" t="s">
        <v>2985</v>
      </c>
      <c r="R794" s="14">
        <v>12</v>
      </c>
      <c r="S794" s="14" t="s">
        <v>2547</v>
      </c>
      <c r="T794" s="31">
        <v>40847</v>
      </c>
      <c r="U794" s="31">
        <v>40908</v>
      </c>
      <c r="V794" s="1" t="s">
        <v>2548</v>
      </c>
      <c r="W794" s="14" t="s">
        <v>3083</v>
      </c>
      <c r="X794" s="14" t="s">
        <v>3084</v>
      </c>
      <c r="Y794" s="14" t="s">
        <v>3351</v>
      </c>
      <c r="Z794" s="18">
        <v>214.5</v>
      </c>
      <c r="AA794" s="18" t="s">
        <v>2550</v>
      </c>
      <c r="AB794" s="14" t="s">
        <v>3085</v>
      </c>
      <c r="AC794" s="14" t="s">
        <v>3086</v>
      </c>
      <c r="AD794" s="14" t="s">
        <v>2547</v>
      </c>
      <c r="AE794" s="14" t="s">
        <v>3087</v>
      </c>
      <c r="AF794" s="14" t="s">
        <v>2985</v>
      </c>
      <c r="AG794" s="14" t="s">
        <v>3088</v>
      </c>
      <c r="AH794" s="14" t="s">
        <v>3708</v>
      </c>
      <c r="AI794" s="14" t="s">
        <v>2547</v>
      </c>
      <c r="AJ794" s="14"/>
      <c r="AK794" s="14"/>
      <c r="AL794" s="14"/>
      <c r="AM794" s="14"/>
    </row>
    <row r="795" spans="1:39" ht="12.75" outlineLevel="1">
      <c r="A795" s="5" t="s">
        <v>898</v>
      </c>
      <c r="B795" s="27" t="s">
        <v>2447</v>
      </c>
      <c r="C795" s="14" t="s">
        <v>3349</v>
      </c>
      <c r="D795" s="2">
        <f>COUNTIF(C:C,C795)</f>
        <v>1</v>
      </c>
      <c r="E795" s="21" t="s">
        <v>1921</v>
      </c>
      <c r="F795" s="14" t="s">
        <v>3350</v>
      </c>
      <c r="G795" s="17"/>
      <c r="H795" s="17"/>
      <c r="I795" s="14"/>
      <c r="J795" s="5" t="s">
        <v>1084</v>
      </c>
      <c r="K795" s="31">
        <v>40234</v>
      </c>
      <c r="L795" s="31">
        <v>40231</v>
      </c>
      <c r="M795" s="17">
        <v>12</v>
      </c>
      <c r="N795" s="31">
        <v>40603</v>
      </c>
      <c r="O795" s="17">
        <v>2</v>
      </c>
      <c r="P795" s="31">
        <v>40544</v>
      </c>
      <c r="Q795" s="14" t="s">
        <v>2985</v>
      </c>
      <c r="R795" s="14">
        <v>12</v>
      </c>
      <c r="S795" s="14" t="s">
        <v>2547</v>
      </c>
      <c r="T795" s="31">
        <v>40909</v>
      </c>
      <c r="U795" s="31">
        <v>40969</v>
      </c>
      <c r="V795" s="1" t="s">
        <v>2548</v>
      </c>
      <c r="W795" s="14" t="s">
        <v>3083</v>
      </c>
      <c r="X795" s="14" t="s">
        <v>3084</v>
      </c>
      <c r="Y795" s="14" t="s">
        <v>3351</v>
      </c>
      <c r="Z795" s="18">
        <v>268.5</v>
      </c>
      <c r="AA795" s="18" t="s">
        <v>2550</v>
      </c>
      <c r="AB795" s="14" t="s">
        <v>3085</v>
      </c>
      <c r="AC795" s="14" t="s">
        <v>3086</v>
      </c>
      <c r="AD795" s="14" t="s">
        <v>2547</v>
      </c>
      <c r="AE795" s="14" t="s">
        <v>3087</v>
      </c>
      <c r="AF795" s="14" t="s">
        <v>2985</v>
      </c>
      <c r="AG795" s="14" t="s">
        <v>3088</v>
      </c>
      <c r="AH795" s="14" t="s">
        <v>3708</v>
      </c>
      <c r="AI795" s="14" t="s">
        <v>2547</v>
      </c>
      <c r="AJ795" s="14"/>
      <c r="AK795" s="14"/>
      <c r="AL795" s="14"/>
      <c r="AM795" s="14"/>
    </row>
    <row r="796" spans="1:39" s="43" customFormat="1" ht="12.75">
      <c r="A796" s="15" t="s">
        <v>875</v>
      </c>
      <c r="B796" s="27"/>
      <c r="C796" s="2"/>
      <c r="D796" s="2"/>
      <c r="E796" s="30"/>
      <c r="F796" s="5"/>
      <c r="G796" s="2"/>
      <c r="H796" s="2"/>
      <c r="I796" s="2"/>
      <c r="J796" s="15"/>
      <c r="K796" s="3"/>
      <c r="L796" s="3"/>
      <c r="M796" s="5"/>
      <c r="N796" s="3"/>
      <c r="O796" s="2"/>
      <c r="P796" s="29"/>
      <c r="Q796" s="2"/>
      <c r="R796" s="2"/>
      <c r="S796" s="2"/>
      <c r="T796" s="29"/>
      <c r="U796" s="29"/>
      <c r="V796" s="1"/>
      <c r="W796" s="1"/>
      <c r="X796" s="2"/>
      <c r="Y796" s="5"/>
      <c r="Z796" s="4"/>
      <c r="AA796" s="2"/>
      <c r="AB796" s="2"/>
      <c r="AC796" s="2"/>
      <c r="AD796" s="1"/>
      <c r="AE796" s="2"/>
      <c r="AF796" s="2"/>
      <c r="AG796" s="1"/>
      <c r="AH796" s="2"/>
      <c r="AI796" s="2"/>
      <c r="AJ796" s="2"/>
      <c r="AK796" s="2"/>
      <c r="AL796" s="2"/>
      <c r="AM796" s="2"/>
    </row>
    <row r="797" spans="1:39" s="43" customFormat="1" ht="12.75" outlineLevel="1">
      <c r="A797" s="5" t="s">
        <v>901</v>
      </c>
      <c r="B797" s="27" t="s">
        <v>2448</v>
      </c>
      <c r="C797" s="2" t="s">
        <v>1110</v>
      </c>
      <c r="D797" s="2"/>
      <c r="E797" s="30" t="s">
        <v>1922</v>
      </c>
      <c r="F797" s="5" t="s">
        <v>1736</v>
      </c>
      <c r="G797" s="28" t="s">
        <v>125</v>
      </c>
      <c r="H797" s="28"/>
      <c r="I797" s="2"/>
      <c r="J797" s="5" t="s">
        <v>1781</v>
      </c>
      <c r="K797" s="3">
        <v>34374</v>
      </c>
      <c r="L797" s="3">
        <v>34335</v>
      </c>
      <c r="M797" s="5">
        <v>12</v>
      </c>
      <c r="N797" s="3">
        <v>37987</v>
      </c>
      <c r="O797" s="2" t="s">
        <v>2547</v>
      </c>
      <c r="P797" s="29" t="str">
        <f>IF(OR(N797="?",(O797="?")),"?",DATE(YEAR(N797),MONTH(N797)-(O797),DAY(N797)))</f>
        <v>?</v>
      </c>
      <c r="Q797" s="2" t="s">
        <v>2985</v>
      </c>
      <c r="R797" s="2">
        <v>12</v>
      </c>
      <c r="S797" s="2" t="s">
        <v>2547</v>
      </c>
      <c r="T797" s="29" t="str">
        <f>IF(OR(O797="?",(U797="?")),"?",DATE(YEAR(U797),MONTH(U797)-(O797),DAY(U797)))</f>
        <v>?</v>
      </c>
      <c r="U797" s="29">
        <f>IF(R797&lt;250,DATE(YEAR(N797),MONTH(N797)+(R797),DAY(N797)),IF(R797="Nvt",DATE(YEAR(N797),MONTH(N797),DAY(N797)),"?"))</f>
        <v>38353</v>
      </c>
      <c r="V797" s="1" t="s">
        <v>2548</v>
      </c>
      <c r="W797" s="5" t="s">
        <v>3934</v>
      </c>
      <c r="X797" s="2" t="s">
        <v>2547</v>
      </c>
      <c r="Y797" s="1" t="s">
        <v>148</v>
      </c>
      <c r="Z797" s="4" t="s">
        <v>2547</v>
      </c>
      <c r="AA797" s="2" t="s">
        <v>2550</v>
      </c>
      <c r="AB797" s="2" t="s">
        <v>1735</v>
      </c>
      <c r="AC797" s="2" t="s">
        <v>2547</v>
      </c>
      <c r="AD797" s="1" t="s">
        <v>1498</v>
      </c>
      <c r="AE797" s="2" t="s">
        <v>2547</v>
      </c>
      <c r="AF797" s="2" t="s">
        <v>785</v>
      </c>
      <c r="AG797" s="1" t="s">
        <v>1782</v>
      </c>
      <c r="AH797" s="2" t="s">
        <v>3708</v>
      </c>
      <c r="AI797" s="2" t="s">
        <v>2547</v>
      </c>
      <c r="AJ797" s="2"/>
      <c r="AK797" s="2"/>
      <c r="AL797" s="2"/>
      <c r="AM797" s="2"/>
    </row>
    <row r="798" spans="1:39" s="43" customFormat="1" ht="12.75" outlineLevel="1">
      <c r="A798" s="5" t="s">
        <v>901</v>
      </c>
      <c r="B798" s="27" t="s">
        <v>2449</v>
      </c>
      <c r="C798" s="2" t="s">
        <v>1111</v>
      </c>
      <c r="D798" s="2"/>
      <c r="E798" s="56">
        <v>4018444</v>
      </c>
      <c r="F798" s="5" t="s">
        <v>1737</v>
      </c>
      <c r="G798" s="2" t="s">
        <v>125</v>
      </c>
      <c r="H798" s="2"/>
      <c r="I798" s="2"/>
      <c r="J798" s="5" t="s">
        <v>1781</v>
      </c>
      <c r="K798" s="3">
        <v>34604</v>
      </c>
      <c r="L798" s="3">
        <v>34335</v>
      </c>
      <c r="M798" s="5">
        <v>12</v>
      </c>
      <c r="N798" s="3">
        <v>37986</v>
      </c>
      <c r="O798" s="2">
        <v>1</v>
      </c>
      <c r="P798" s="29">
        <f>IF(OR(N798="?",(O798="?")),"?",DATE(YEAR(N798),MONTH(N798)-(O798),DAY(N798)))</f>
        <v>37956</v>
      </c>
      <c r="Q798" s="2" t="s">
        <v>2985</v>
      </c>
      <c r="R798" s="2">
        <v>12</v>
      </c>
      <c r="S798" s="2" t="s">
        <v>2547</v>
      </c>
      <c r="T798" s="29">
        <f>IF(OR(O798="?",(U798="?")),"?",DATE(YEAR(U798),MONTH(U798)-(O798),DAY(U798)))</f>
        <v>38322</v>
      </c>
      <c r="U798" s="29">
        <f>IF(R798&lt;250,DATE(YEAR(N798),MONTH(N798)+(R798),DAY(N798)),IF(R798="Nvt",DATE(YEAR(N798),MONTH(N798),DAY(N798)),"?"))</f>
        <v>38352</v>
      </c>
      <c r="V798" s="1" t="s">
        <v>2548</v>
      </c>
      <c r="W798" s="5" t="s">
        <v>3934</v>
      </c>
      <c r="X798" s="2" t="s">
        <v>2547</v>
      </c>
      <c r="Y798" s="1" t="s">
        <v>148</v>
      </c>
      <c r="Z798" s="4" t="s">
        <v>2547</v>
      </c>
      <c r="AA798" s="2" t="s">
        <v>2550</v>
      </c>
      <c r="AB798" s="2" t="s">
        <v>1735</v>
      </c>
      <c r="AC798" s="2" t="s">
        <v>2547</v>
      </c>
      <c r="AD798" s="1" t="s">
        <v>1498</v>
      </c>
      <c r="AE798" s="2" t="s">
        <v>2547</v>
      </c>
      <c r="AF798" s="2"/>
      <c r="AG798" s="1" t="s">
        <v>1783</v>
      </c>
      <c r="AH798" s="2" t="s">
        <v>3708</v>
      </c>
      <c r="AI798" s="2" t="s">
        <v>2547</v>
      </c>
      <c r="AJ798" s="2"/>
      <c r="AK798" s="2"/>
      <c r="AL798" s="2"/>
      <c r="AM798" s="2"/>
    </row>
    <row r="799" spans="1:39" s="43" customFormat="1" ht="12.75" outlineLevel="1">
      <c r="A799" s="5" t="s">
        <v>901</v>
      </c>
      <c r="B799" s="27" t="s">
        <v>2450</v>
      </c>
      <c r="C799" s="2" t="s">
        <v>3696</v>
      </c>
      <c r="D799" s="2"/>
      <c r="E799" s="22"/>
      <c r="F799" s="2" t="s">
        <v>783</v>
      </c>
      <c r="G799" s="2" t="s">
        <v>125</v>
      </c>
      <c r="H799" s="2"/>
      <c r="I799" s="2"/>
      <c r="J799" s="5" t="s">
        <v>1781</v>
      </c>
      <c r="K799" s="3">
        <v>34346</v>
      </c>
      <c r="L799" s="3">
        <v>34335</v>
      </c>
      <c r="M799" s="28">
        <v>36</v>
      </c>
      <c r="N799" s="3">
        <v>35431</v>
      </c>
      <c r="O799" s="2">
        <v>6</v>
      </c>
      <c r="P799" s="29">
        <f>IF(OR(N799="?",(O799="?")),"?",DATE(YEAR(N799),MONTH(N799)-(O799),DAY(N799)))</f>
        <v>35247</v>
      </c>
      <c r="Q799" s="2" t="s">
        <v>2985</v>
      </c>
      <c r="R799" s="2" t="s">
        <v>2547</v>
      </c>
      <c r="S799" s="2" t="s">
        <v>2547</v>
      </c>
      <c r="T799" s="29" t="str">
        <f>IF(OR(O799="?",(U799="?")),"?",DATE(YEAR(U799),MONTH(U799)-(O799),DAY(U799)))</f>
        <v>?</v>
      </c>
      <c r="U799" s="29" t="str">
        <f>IF(R799&lt;250,DATE(YEAR(N799),MONTH(N799)+(R799),DAY(N799)),IF(R799="Nvt",DATE(YEAR(N799),MONTH(N799),DAY(N799)),"?"))</f>
        <v>?</v>
      </c>
      <c r="V799" s="1" t="s">
        <v>2548</v>
      </c>
      <c r="W799" s="5" t="s">
        <v>3934</v>
      </c>
      <c r="X799" s="2" t="s">
        <v>2547</v>
      </c>
      <c r="Y799" s="1" t="s">
        <v>148</v>
      </c>
      <c r="Z799" s="4" t="s">
        <v>2547</v>
      </c>
      <c r="AA799" s="2" t="s">
        <v>2550</v>
      </c>
      <c r="AB799" s="2" t="s">
        <v>1156</v>
      </c>
      <c r="AC799" s="2" t="s">
        <v>2547</v>
      </c>
      <c r="AD799" s="1" t="s">
        <v>1498</v>
      </c>
      <c r="AE799" s="2" t="s">
        <v>2547</v>
      </c>
      <c r="AF799" s="2" t="s">
        <v>2985</v>
      </c>
      <c r="AG799" s="1" t="s">
        <v>1801</v>
      </c>
      <c r="AH799" s="2" t="s">
        <v>3708</v>
      </c>
      <c r="AI799" s="2" t="s">
        <v>2547</v>
      </c>
      <c r="AJ799" s="2"/>
      <c r="AK799" s="2"/>
      <c r="AL799" s="2"/>
      <c r="AM799" s="2"/>
    </row>
    <row r="800" spans="1:39" s="43" customFormat="1" ht="12.75">
      <c r="A800" s="15" t="s">
        <v>991</v>
      </c>
      <c r="B800" s="27"/>
      <c r="C800" s="2"/>
      <c r="D800" s="2"/>
      <c r="E800" s="22"/>
      <c r="F800" s="2"/>
      <c r="G800" s="2"/>
      <c r="H800" s="2"/>
      <c r="I800" s="2"/>
      <c r="J800" s="15"/>
      <c r="K800" s="3"/>
      <c r="L800" s="3"/>
      <c r="M800" s="28"/>
      <c r="N800" s="3"/>
      <c r="O800" s="2"/>
      <c r="P800" s="29"/>
      <c r="Q800" s="2"/>
      <c r="R800" s="2"/>
      <c r="S800" s="2"/>
      <c r="T800" s="29"/>
      <c r="U800" s="29"/>
      <c r="V800" s="1"/>
      <c r="W800" s="5"/>
      <c r="X800" s="2"/>
      <c r="Y800" s="1"/>
      <c r="Z800" s="4"/>
      <c r="AA800" s="2"/>
      <c r="AB800" s="2"/>
      <c r="AC800" s="2"/>
      <c r="AD800" s="1"/>
      <c r="AE800" s="2"/>
      <c r="AF800" s="2"/>
      <c r="AG800" s="1"/>
      <c r="AH800" s="2"/>
      <c r="AI800" s="2"/>
      <c r="AJ800" s="2"/>
      <c r="AK800" s="2"/>
      <c r="AL800" s="2"/>
      <c r="AM800" s="2"/>
    </row>
    <row r="801" spans="1:39" s="43" customFormat="1" ht="12.75" outlineLevel="1">
      <c r="A801" s="5" t="s">
        <v>898</v>
      </c>
      <c r="B801" s="27" t="s">
        <v>2451</v>
      </c>
      <c r="C801" s="2" t="s">
        <v>1977</v>
      </c>
      <c r="D801" s="2">
        <f>COUNTIF(C:C,C801)</f>
        <v>3</v>
      </c>
      <c r="E801" s="30" t="s">
        <v>1923</v>
      </c>
      <c r="F801" s="5" t="s">
        <v>2708</v>
      </c>
      <c r="G801" s="2" t="s">
        <v>2547</v>
      </c>
      <c r="H801" s="28"/>
      <c r="I801" s="2"/>
      <c r="J801" s="14" t="s">
        <v>1084</v>
      </c>
      <c r="K801" s="31">
        <v>39489</v>
      </c>
      <c r="L801" s="31">
        <v>39489</v>
      </c>
      <c r="M801" s="17">
        <v>12</v>
      </c>
      <c r="N801" s="31">
        <v>39813</v>
      </c>
      <c r="O801" s="14">
        <v>3</v>
      </c>
      <c r="P801" s="29">
        <f aca="true" t="shared" si="68" ref="P801:P815">IF(OR(N801="?",(O801="?")),"?",DATE(YEAR(N801),MONTH(N801)-(O801),DAY(N801)))</f>
        <v>39722</v>
      </c>
      <c r="Q801" s="2" t="s">
        <v>2985</v>
      </c>
      <c r="R801" s="14">
        <v>12</v>
      </c>
      <c r="S801" s="14"/>
      <c r="T801" s="29">
        <f>IF(OR(O801="?",(U801="?")),"?",DATE(YEAR(U801),MONTH(U801)-(O801),DAY(U801)))</f>
        <v>40087</v>
      </c>
      <c r="U801" s="29">
        <f>IF(R801&lt;250,DATE(YEAR(N801),MONTH(N801)+(R801),DAY(N801)),IF(R801="Nvt",DATE(YEAR(N801),MONTH(N801),DAY(N801)),"?"))</f>
        <v>40178</v>
      </c>
      <c r="V801" s="1" t="s">
        <v>2548</v>
      </c>
      <c r="W801" s="5" t="s">
        <v>1237</v>
      </c>
      <c r="X801" s="14" t="s">
        <v>1085</v>
      </c>
      <c r="Y801" s="14" t="s">
        <v>1767</v>
      </c>
      <c r="Z801" s="18">
        <v>809</v>
      </c>
      <c r="AA801" s="14" t="s">
        <v>2550</v>
      </c>
      <c r="AB801" s="14" t="s">
        <v>1086</v>
      </c>
      <c r="AC801" s="2" t="s">
        <v>809</v>
      </c>
      <c r="AD801" s="14" t="s">
        <v>1507</v>
      </c>
      <c r="AE801" s="2" t="s">
        <v>2106</v>
      </c>
      <c r="AF801" s="2" t="s">
        <v>2985</v>
      </c>
      <c r="AG801" s="1" t="s">
        <v>3240</v>
      </c>
      <c r="AH801" s="14" t="s">
        <v>3708</v>
      </c>
      <c r="AI801" s="14" t="s">
        <v>2547</v>
      </c>
      <c r="AJ801" s="14"/>
      <c r="AK801" s="14"/>
      <c r="AL801" s="14"/>
      <c r="AM801" s="14"/>
    </row>
    <row r="802" spans="1:39" s="43" customFormat="1" ht="12.75" outlineLevel="1">
      <c r="A802" s="5" t="s">
        <v>898</v>
      </c>
      <c r="B802" s="27" t="s">
        <v>2451</v>
      </c>
      <c r="C802" s="2" t="s">
        <v>1977</v>
      </c>
      <c r="D802" s="2">
        <f>COUNTIF(C:C,C802)</f>
        <v>3</v>
      </c>
      <c r="E802" s="30" t="s">
        <v>1923</v>
      </c>
      <c r="F802" s="5" t="s">
        <v>2708</v>
      </c>
      <c r="G802" s="2" t="s">
        <v>2547</v>
      </c>
      <c r="H802" s="28"/>
      <c r="I802" s="2"/>
      <c r="J802" s="5" t="s">
        <v>150</v>
      </c>
      <c r="K802" s="2" t="s">
        <v>2547</v>
      </c>
      <c r="L802" s="3" t="s">
        <v>2547</v>
      </c>
      <c r="M802" s="5">
        <v>12</v>
      </c>
      <c r="N802" s="3" t="s">
        <v>2547</v>
      </c>
      <c r="O802" s="1">
        <v>3</v>
      </c>
      <c r="P802" s="29" t="str">
        <f t="shared" si="68"/>
        <v>?</v>
      </c>
      <c r="Q802" s="2" t="s">
        <v>2985</v>
      </c>
      <c r="R802" s="1">
        <v>12</v>
      </c>
      <c r="S802" s="2" t="s">
        <v>2547</v>
      </c>
      <c r="T802" s="29" t="s">
        <v>2547</v>
      </c>
      <c r="U802" s="29" t="s">
        <v>2547</v>
      </c>
      <c r="V802" s="1" t="s">
        <v>2548</v>
      </c>
      <c r="W802" s="5" t="s">
        <v>1237</v>
      </c>
      <c r="X802" s="2" t="s">
        <v>2296</v>
      </c>
      <c r="Y802" s="1" t="s">
        <v>2553</v>
      </c>
      <c r="Z802" s="4">
        <v>614</v>
      </c>
      <c r="AA802" s="2" t="s">
        <v>2550</v>
      </c>
      <c r="AB802" s="2" t="s">
        <v>1852</v>
      </c>
      <c r="AC802" s="2" t="s">
        <v>2295</v>
      </c>
      <c r="AD802" s="5" t="s">
        <v>1046</v>
      </c>
      <c r="AE802" s="2" t="s">
        <v>2106</v>
      </c>
      <c r="AF802" s="2" t="s">
        <v>2985</v>
      </c>
      <c r="AG802" s="1" t="s">
        <v>3240</v>
      </c>
      <c r="AH802" s="2" t="s">
        <v>3708</v>
      </c>
      <c r="AI802" s="2" t="s">
        <v>2547</v>
      </c>
      <c r="AJ802" s="2"/>
      <c r="AK802" s="2"/>
      <c r="AL802" s="2"/>
      <c r="AM802" s="2"/>
    </row>
    <row r="803" spans="1:39" s="43" customFormat="1" ht="12.75" outlineLevel="1">
      <c r="A803" s="5" t="s">
        <v>898</v>
      </c>
      <c r="B803" s="27" t="s">
        <v>2451</v>
      </c>
      <c r="C803" s="2" t="s">
        <v>1977</v>
      </c>
      <c r="D803" s="2">
        <f>COUNTIF(C:C,C803)</f>
        <v>3</v>
      </c>
      <c r="E803" s="30" t="s">
        <v>1923</v>
      </c>
      <c r="F803" s="5" t="s">
        <v>2708</v>
      </c>
      <c r="G803" s="2" t="s">
        <v>2547</v>
      </c>
      <c r="H803" s="28"/>
      <c r="I803" s="2"/>
      <c r="J803" s="5" t="s">
        <v>150</v>
      </c>
      <c r="K803" s="2" t="s">
        <v>2547</v>
      </c>
      <c r="L803" s="3" t="s">
        <v>2547</v>
      </c>
      <c r="M803" s="5">
        <v>12</v>
      </c>
      <c r="N803" s="3" t="s">
        <v>2547</v>
      </c>
      <c r="O803" s="1">
        <v>3</v>
      </c>
      <c r="P803" s="29" t="str">
        <f t="shared" si="68"/>
        <v>?</v>
      </c>
      <c r="Q803" s="2" t="s">
        <v>2985</v>
      </c>
      <c r="R803" s="1">
        <v>12</v>
      </c>
      <c r="S803" s="2" t="s">
        <v>2547</v>
      </c>
      <c r="T803" s="29" t="s">
        <v>2547</v>
      </c>
      <c r="U803" s="29" t="s">
        <v>2547</v>
      </c>
      <c r="V803" s="1" t="s">
        <v>2548</v>
      </c>
      <c r="W803" s="5" t="s">
        <v>1237</v>
      </c>
      <c r="X803" s="2" t="s">
        <v>2296</v>
      </c>
      <c r="Y803" s="1" t="s">
        <v>2553</v>
      </c>
      <c r="Z803" s="4" t="s">
        <v>2547</v>
      </c>
      <c r="AA803" s="2" t="s">
        <v>2550</v>
      </c>
      <c r="AB803" s="5" t="s">
        <v>1853</v>
      </c>
      <c r="AC803" s="2" t="s">
        <v>2295</v>
      </c>
      <c r="AD803" s="5" t="s">
        <v>2198</v>
      </c>
      <c r="AE803" s="2" t="s">
        <v>2106</v>
      </c>
      <c r="AF803" s="2" t="s">
        <v>2985</v>
      </c>
      <c r="AG803" s="1" t="s">
        <v>3240</v>
      </c>
      <c r="AH803" s="2" t="s">
        <v>3708</v>
      </c>
      <c r="AI803" s="2" t="s">
        <v>2547</v>
      </c>
      <c r="AJ803" s="2"/>
      <c r="AK803" s="2"/>
      <c r="AL803" s="2"/>
      <c r="AM803" s="2"/>
    </row>
    <row r="804" spans="1:39" s="51" customFormat="1" ht="12.75" outlineLevel="1">
      <c r="A804" s="5" t="s">
        <v>898</v>
      </c>
      <c r="B804" s="27" t="s">
        <v>2452</v>
      </c>
      <c r="C804" s="2" t="s">
        <v>543</v>
      </c>
      <c r="D804" s="2">
        <f>COUNTIF(C:C,C804)</f>
        <v>1</v>
      </c>
      <c r="E804" s="30" t="s">
        <v>3239</v>
      </c>
      <c r="F804" s="5" t="s">
        <v>3239</v>
      </c>
      <c r="G804" s="2" t="s">
        <v>2547</v>
      </c>
      <c r="H804" s="28"/>
      <c r="I804" s="2"/>
      <c r="J804" s="5" t="s">
        <v>150</v>
      </c>
      <c r="K804" s="3">
        <v>38692</v>
      </c>
      <c r="L804" s="3">
        <v>38665</v>
      </c>
      <c r="M804" s="28">
        <v>12</v>
      </c>
      <c r="N804" s="3">
        <v>38717</v>
      </c>
      <c r="O804" s="2">
        <v>3</v>
      </c>
      <c r="P804" s="29">
        <f t="shared" si="68"/>
        <v>38626</v>
      </c>
      <c r="Q804" s="2" t="s">
        <v>2985</v>
      </c>
      <c r="R804" s="2">
        <v>12</v>
      </c>
      <c r="S804" s="2" t="s">
        <v>2547</v>
      </c>
      <c r="T804" s="29">
        <f>IF(OR(O804="?",(U804="?")),"?",DATE(YEAR(U804),MONTH(U804)-(O804),DAY(U804)))</f>
        <v>38991</v>
      </c>
      <c r="U804" s="29">
        <f>IF(R804&lt;250,DATE(YEAR(N804),MONTH(N804)+(R804),DAY(N804)),IF(R804="Nvt",DATE(YEAR(N804),MONTH(N804),DAY(N804)),"?"))</f>
        <v>39082</v>
      </c>
      <c r="V804" s="1" t="s">
        <v>2548</v>
      </c>
      <c r="W804" s="5" t="s">
        <v>1237</v>
      </c>
      <c r="X804" s="2" t="s">
        <v>341</v>
      </c>
      <c r="Y804" s="1" t="s">
        <v>3773</v>
      </c>
      <c r="Z804" s="4">
        <v>742</v>
      </c>
      <c r="AA804" s="2" t="s">
        <v>2550</v>
      </c>
      <c r="AB804" s="2" t="s">
        <v>808</v>
      </c>
      <c r="AC804" s="2" t="s">
        <v>809</v>
      </c>
      <c r="AD804" s="2" t="s">
        <v>1343</v>
      </c>
      <c r="AE804" s="2" t="s">
        <v>2106</v>
      </c>
      <c r="AF804" s="2" t="s">
        <v>2985</v>
      </c>
      <c r="AG804" s="1" t="s">
        <v>3240</v>
      </c>
      <c r="AH804" s="2" t="s">
        <v>3708</v>
      </c>
      <c r="AI804" s="2" t="s">
        <v>2547</v>
      </c>
      <c r="AJ804" s="2"/>
      <c r="AK804" s="2"/>
      <c r="AL804" s="2"/>
      <c r="AM804" s="2"/>
    </row>
    <row r="805" spans="1:39" s="51" customFormat="1" ht="12.75">
      <c r="A805" s="15" t="s">
        <v>877</v>
      </c>
      <c r="B805" s="27"/>
      <c r="C805" s="2"/>
      <c r="D805" s="2"/>
      <c r="E805" s="30"/>
      <c r="F805" s="5"/>
      <c r="G805" s="2"/>
      <c r="H805" s="28"/>
      <c r="I805" s="2"/>
      <c r="J805" s="15"/>
      <c r="K805" s="3"/>
      <c r="L805" s="3"/>
      <c r="M805" s="28"/>
      <c r="N805" s="3"/>
      <c r="O805" s="2"/>
      <c r="P805" s="29"/>
      <c r="Q805" s="2"/>
      <c r="R805" s="2"/>
      <c r="S805" s="2"/>
      <c r="T805" s="29"/>
      <c r="U805" s="29"/>
      <c r="V805" s="1"/>
      <c r="W805" s="5"/>
      <c r="X805" s="2"/>
      <c r="Y805" s="1"/>
      <c r="Z805" s="4"/>
      <c r="AA805" s="2"/>
      <c r="AB805" s="2"/>
      <c r="AC805" s="2"/>
      <c r="AD805" s="2"/>
      <c r="AE805" s="2"/>
      <c r="AF805" s="2"/>
      <c r="AG805" s="1"/>
      <c r="AH805" s="2"/>
      <c r="AI805" s="2"/>
      <c r="AJ805" s="2"/>
      <c r="AK805" s="2"/>
      <c r="AL805" s="2"/>
      <c r="AM805" s="2"/>
    </row>
    <row r="806" spans="1:39" ht="12.75" outlineLevel="1">
      <c r="A806" s="14" t="s">
        <v>898</v>
      </c>
      <c r="B806" s="27" t="s">
        <v>2453</v>
      </c>
      <c r="C806" s="14" t="s">
        <v>3112</v>
      </c>
      <c r="D806" s="2">
        <f>COUNTIF(C:C,C806)</f>
        <v>6</v>
      </c>
      <c r="E806" s="21"/>
      <c r="F806" s="14"/>
      <c r="G806" s="17"/>
      <c r="H806" s="17"/>
      <c r="I806" s="14"/>
      <c r="J806" s="5" t="s">
        <v>2546</v>
      </c>
      <c r="K806" s="31">
        <v>40220</v>
      </c>
      <c r="L806" s="31">
        <v>40391</v>
      </c>
      <c r="M806" s="17">
        <v>12</v>
      </c>
      <c r="N806" s="31">
        <v>40755</v>
      </c>
      <c r="O806" s="14" t="s">
        <v>3708</v>
      </c>
      <c r="P806" s="14" t="s">
        <v>3708</v>
      </c>
      <c r="Q806" s="14" t="s">
        <v>785</v>
      </c>
      <c r="R806" s="14" t="s">
        <v>3708</v>
      </c>
      <c r="S806" s="14" t="s">
        <v>2547</v>
      </c>
      <c r="T806" s="14" t="s">
        <v>3708</v>
      </c>
      <c r="U806" s="31">
        <v>40755</v>
      </c>
      <c r="V806" s="5" t="s">
        <v>2548</v>
      </c>
      <c r="W806" s="14" t="s">
        <v>3114</v>
      </c>
      <c r="X806" s="14" t="s">
        <v>3115</v>
      </c>
      <c r="Y806" s="14" t="s">
        <v>2537</v>
      </c>
      <c r="Z806" s="18">
        <v>3480</v>
      </c>
      <c r="AA806" s="18" t="s">
        <v>2550</v>
      </c>
      <c r="AB806" s="14" t="s">
        <v>3117</v>
      </c>
      <c r="AC806" s="14" t="s">
        <v>3118</v>
      </c>
      <c r="AD806" s="14"/>
      <c r="AE806" s="14" t="s">
        <v>3116</v>
      </c>
      <c r="AF806" s="2" t="s">
        <v>2985</v>
      </c>
      <c r="AG806" s="14" t="s">
        <v>3119</v>
      </c>
      <c r="AH806" s="14" t="s">
        <v>3120</v>
      </c>
      <c r="AI806" s="14" t="s">
        <v>2547</v>
      </c>
      <c r="AJ806" s="14"/>
      <c r="AK806" s="14"/>
      <c r="AL806" s="14"/>
      <c r="AM806" s="14"/>
    </row>
    <row r="807" spans="1:39" ht="12.75" outlineLevel="1">
      <c r="A807" s="14" t="s">
        <v>898</v>
      </c>
      <c r="B807" s="27" t="s">
        <v>2453</v>
      </c>
      <c r="C807" s="14" t="s">
        <v>3112</v>
      </c>
      <c r="D807" s="2">
        <f>COUNTIF(C:C,C807)</f>
        <v>6</v>
      </c>
      <c r="E807" s="21"/>
      <c r="F807" s="14"/>
      <c r="G807" s="17"/>
      <c r="H807" s="17"/>
      <c r="I807" s="14"/>
      <c r="J807" s="5" t="s">
        <v>2546</v>
      </c>
      <c r="K807" s="31">
        <v>40220</v>
      </c>
      <c r="L807" s="31">
        <v>40391</v>
      </c>
      <c r="M807" s="17">
        <v>12</v>
      </c>
      <c r="N807" s="31">
        <v>40755</v>
      </c>
      <c r="O807" s="14" t="s">
        <v>3708</v>
      </c>
      <c r="P807" s="14" t="s">
        <v>3708</v>
      </c>
      <c r="Q807" s="14" t="s">
        <v>785</v>
      </c>
      <c r="R807" s="14" t="s">
        <v>3708</v>
      </c>
      <c r="S807" s="14" t="s">
        <v>2547</v>
      </c>
      <c r="T807" s="14" t="s">
        <v>3708</v>
      </c>
      <c r="U807" s="31">
        <v>40755</v>
      </c>
      <c r="V807" s="5" t="s">
        <v>2548</v>
      </c>
      <c r="W807" s="14" t="s">
        <v>3114</v>
      </c>
      <c r="X807" s="14" t="s">
        <v>3115</v>
      </c>
      <c r="Y807" s="14" t="s">
        <v>2537</v>
      </c>
      <c r="Z807" s="18">
        <v>1740</v>
      </c>
      <c r="AA807" s="18" t="s">
        <v>2550</v>
      </c>
      <c r="AB807" s="14" t="s">
        <v>3117</v>
      </c>
      <c r="AC807" s="14" t="s">
        <v>3118</v>
      </c>
      <c r="AD807" s="14"/>
      <c r="AE807" s="14" t="s">
        <v>3116</v>
      </c>
      <c r="AF807" s="2" t="s">
        <v>2985</v>
      </c>
      <c r="AG807" s="14" t="s">
        <v>3119</v>
      </c>
      <c r="AH807" s="14" t="s">
        <v>3120</v>
      </c>
      <c r="AI807" s="14" t="s">
        <v>2547</v>
      </c>
      <c r="AJ807" s="14"/>
      <c r="AK807" s="14"/>
      <c r="AL807" s="14"/>
      <c r="AM807" s="14"/>
    </row>
    <row r="808" spans="1:39" ht="12.75" outlineLevel="1">
      <c r="A808" s="14" t="s">
        <v>898</v>
      </c>
      <c r="B808" s="27" t="s">
        <v>2453</v>
      </c>
      <c r="C808" s="14" t="s">
        <v>3112</v>
      </c>
      <c r="D808" s="2">
        <f>COUNTIF(C:C,C808)</f>
        <v>6</v>
      </c>
      <c r="E808" s="21"/>
      <c r="F808" s="14"/>
      <c r="G808" s="17"/>
      <c r="H808" s="17"/>
      <c r="I808" s="14"/>
      <c r="J808" s="5" t="s">
        <v>2546</v>
      </c>
      <c r="K808" s="31">
        <v>40220</v>
      </c>
      <c r="L808" s="31">
        <v>40391</v>
      </c>
      <c r="M808" s="17">
        <v>12</v>
      </c>
      <c r="N808" s="31">
        <v>40755</v>
      </c>
      <c r="O808" s="14" t="s">
        <v>3708</v>
      </c>
      <c r="P808" s="14" t="s">
        <v>3708</v>
      </c>
      <c r="Q808" s="14" t="s">
        <v>785</v>
      </c>
      <c r="R808" s="14" t="s">
        <v>3708</v>
      </c>
      <c r="S808" s="14" t="s">
        <v>2547</v>
      </c>
      <c r="T808" s="14" t="s">
        <v>3708</v>
      </c>
      <c r="U808" s="31">
        <v>40755</v>
      </c>
      <c r="V808" s="5" t="s">
        <v>2548</v>
      </c>
      <c r="W808" s="14" t="s">
        <v>3114</v>
      </c>
      <c r="X808" s="14" t="s">
        <v>3115</v>
      </c>
      <c r="Y808" s="14" t="s">
        <v>2537</v>
      </c>
      <c r="Z808" s="18">
        <v>870</v>
      </c>
      <c r="AA808" s="18" t="s">
        <v>2550</v>
      </c>
      <c r="AB808" s="14" t="s">
        <v>3117</v>
      </c>
      <c r="AC808" s="14" t="s">
        <v>3118</v>
      </c>
      <c r="AD808" s="14"/>
      <c r="AE808" s="14" t="s">
        <v>3116</v>
      </c>
      <c r="AF808" s="2" t="s">
        <v>2985</v>
      </c>
      <c r="AG808" s="14" t="s">
        <v>3119</v>
      </c>
      <c r="AH808" s="14" t="s">
        <v>3120</v>
      </c>
      <c r="AI808" s="14" t="s">
        <v>2547</v>
      </c>
      <c r="AJ808" s="14"/>
      <c r="AK808" s="14"/>
      <c r="AL808" s="14"/>
      <c r="AM808" s="14"/>
    </row>
    <row r="809" spans="1:39" ht="12.75" outlineLevel="1">
      <c r="A809" s="14" t="s">
        <v>898</v>
      </c>
      <c r="B809" s="27" t="s">
        <v>2453</v>
      </c>
      <c r="C809" s="14" t="s">
        <v>3112</v>
      </c>
      <c r="D809" s="2">
        <f>COUNTIF(C:C,C809)</f>
        <v>6</v>
      </c>
      <c r="E809" s="21"/>
      <c r="F809" s="14"/>
      <c r="G809" s="17"/>
      <c r="H809" s="17"/>
      <c r="I809" s="14"/>
      <c r="J809" s="5" t="s">
        <v>2546</v>
      </c>
      <c r="K809" s="31">
        <v>40220</v>
      </c>
      <c r="L809" s="31">
        <v>40391</v>
      </c>
      <c r="M809" s="17">
        <v>12</v>
      </c>
      <c r="N809" s="31">
        <v>40755</v>
      </c>
      <c r="O809" s="14" t="s">
        <v>3708</v>
      </c>
      <c r="P809" s="14" t="s">
        <v>3708</v>
      </c>
      <c r="Q809" s="14" t="s">
        <v>785</v>
      </c>
      <c r="R809" s="14" t="s">
        <v>3708</v>
      </c>
      <c r="S809" s="14" t="s">
        <v>2547</v>
      </c>
      <c r="T809" s="14" t="s">
        <v>3708</v>
      </c>
      <c r="U809" s="31">
        <v>40755</v>
      </c>
      <c r="V809" s="5" t="s">
        <v>2548</v>
      </c>
      <c r="W809" s="14" t="s">
        <v>3114</v>
      </c>
      <c r="X809" s="14" t="s">
        <v>3115</v>
      </c>
      <c r="Y809" s="14" t="s">
        <v>2537</v>
      </c>
      <c r="Z809" s="18">
        <v>870</v>
      </c>
      <c r="AA809" s="18" t="s">
        <v>2550</v>
      </c>
      <c r="AB809" s="14" t="s">
        <v>3117</v>
      </c>
      <c r="AC809" s="14" t="s">
        <v>3118</v>
      </c>
      <c r="AD809" s="14"/>
      <c r="AE809" s="14" t="s">
        <v>3116</v>
      </c>
      <c r="AF809" s="2" t="s">
        <v>2985</v>
      </c>
      <c r="AG809" s="14" t="s">
        <v>3119</v>
      </c>
      <c r="AH809" s="14" t="s">
        <v>3120</v>
      </c>
      <c r="AI809" s="14" t="s">
        <v>2547</v>
      </c>
      <c r="AJ809" s="14"/>
      <c r="AK809" s="14"/>
      <c r="AL809" s="14"/>
      <c r="AM809" s="14"/>
    </row>
    <row r="810" spans="1:39" ht="12.75" outlineLevel="1">
      <c r="A810" s="14" t="s">
        <v>898</v>
      </c>
      <c r="B810" s="27" t="s">
        <v>2453</v>
      </c>
      <c r="C810" s="14" t="s">
        <v>3112</v>
      </c>
      <c r="D810" s="2">
        <f>COUNTIF(C:C,C810)</f>
        <v>6</v>
      </c>
      <c r="E810" s="21"/>
      <c r="F810" s="14"/>
      <c r="G810" s="17"/>
      <c r="H810" s="17"/>
      <c r="I810" s="14"/>
      <c r="J810" s="5" t="s">
        <v>2546</v>
      </c>
      <c r="K810" s="31">
        <v>40220</v>
      </c>
      <c r="L810" s="31">
        <v>40391</v>
      </c>
      <c r="M810" s="17">
        <v>12</v>
      </c>
      <c r="N810" s="31">
        <v>40755</v>
      </c>
      <c r="O810" s="14" t="s">
        <v>3708</v>
      </c>
      <c r="P810" s="14" t="s">
        <v>3708</v>
      </c>
      <c r="Q810" s="14" t="s">
        <v>785</v>
      </c>
      <c r="R810" s="14" t="s">
        <v>3708</v>
      </c>
      <c r="S810" s="14" t="s">
        <v>2547</v>
      </c>
      <c r="T810" s="14" t="s">
        <v>3708</v>
      </c>
      <c r="U810" s="31">
        <v>40755</v>
      </c>
      <c r="V810" s="5" t="s">
        <v>2548</v>
      </c>
      <c r="W810" s="14" t="s">
        <v>3114</v>
      </c>
      <c r="X810" s="14" t="s">
        <v>3115</v>
      </c>
      <c r="Y810" s="14" t="s">
        <v>2537</v>
      </c>
      <c r="Z810" s="18">
        <v>870</v>
      </c>
      <c r="AA810" s="18" t="s">
        <v>2550</v>
      </c>
      <c r="AB810" s="14" t="s">
        <v>3117</v>
      </c>
      <c r="AC810" s="14" t="s">
        <v>3118</v>
      </c>
      <c r="AD810" s="14"/>
      <c r="AE810" s="14" t="s">
        <v>3116</v>
      </c>
      <c r="AF810" s="2" t="s">
        <v>2985</v>
      </c>
      <c r="AG810" s="14" t="s">
        <v>3119</v>
      </c>
      <c r="AH810" s="14" t="s">
        <v>3120</v>
      </c>
      <c r="AI810" s="14" t="s">
        <v>2547</v>
      </c>
      <c r="AJ810" s="14"/>
      <c r="AK810" s="14"/>
      <c r="AL810" s="14"/>
      <c r="AM810" s="14"/>
    </row>
    <row r="811" spans="1:39" ht="12.75" outlineLevel="1">
      <c r="A811" s="14" t="s">
        <v>898</v>
      </c>
      <c r="B811" s="27" t="s">
        <v>2453</v>
      </c>
      <c r="C811" s="14" t="s">
        <v>3112</v>
      </c>
      <c r="D811" s="2">
        <f>COUNTIF(C:C,C811)</f>
        <v>6</v>
      </c>
      <c r="E811" s="21"/>
      <c r="F811" s="14"/>
      <c r="G811" s="17"/>
      <c r="H811" s="17"/>
      <c r="I811" s="14"/>
      <c r="J811" s="5" t="s">
        <v>2546</v>
      </c>
      <c r="K811" s="31">
        <v>40220</v>
      </c>
      <c r="L811" s="31">
        <v>40391</v>
      </c>
      <c r="M811" s="17">
        <v>12</v>
      </c>
      <c r="N811" s="31">
        <v>40755</v>
      </c>
      <c r="O811" s="14" t="s">
        <v>3708</v>
      </c>
      <c r="P811" s="14" t="s">
        <v>3708</v>
      </c>
      <c r="Q811" s="14" t="s">
        <v>785</v>
      </c>
      <c r="R811" s="14" t="s">
        <v>3708</v>
      </c>
      <c r="S811" s="14" t="s">
        <v>2547</v>
      </c>
      <c r="T811" s="14" t="s">
        <v>3708</v>
      </c>
      <c r="U811" s="31">
        <v>40755</v>
      </c>
      <c r="V811" s="5" t="s">
        <v>2548</v>
      </c>
      <c r="W811" s="14" t="s">
        <v>3114</v>
      </c>
      <c r="X811" s="14" t="s">
        <v>3115</v>
      </c>
      <c r="Y811" s="14" t="s">
        <v>2537</v>
      </c>
      <c r="Z811" s="18">
        <v>870</v>
      </c>
      <c r="AA811" s="18" t="s">
        <v>2550</v>
      </c>
      <c r="AB811" s="14" t="s">
        <v>3117</v>
      </c>
      <c r="AC811" s="14" t="s">
        <v>3118</v>
      </c>
      <c r="AD811" s="14"/>
      <c r="AE811" s="14" t="s">
        <v>3116</v>
      </c>
      <c r="AF811" s="2" t="s">
        <v>2985</v>
      </c>
      <c r="AG811" s="14" t="s">
        <v>3119</v>
      </c>
      <c r="AH811" s="14" t="s">
        <v>3120</v>
      </c>
      <c r="AI811" s="14" t="s">
        <v>2547</v>
      </c>
      <c r="AJ811" s="14"/>
      <c r="AK811" s="14"/>
      <c r="AL811" s="14"/>
      <c r="AM811" s="14"/>
    </row>
    <row r="812" spans="1:39" s="43" customFormat="1" ht="12.75">
      <c r="A812" s="2" t="s">
        <v>898</v>
      </c>
      <c r="B812" s="27" t="s">
        <v>2454</v>
      </c>
      <c r="C812" s="2" t="s">
        <v>249</v>
      </c>
      <c r="D812" s="2">
        <f>COUNTIF(C:C,C812)</f>
        <v>1</v>
      </c>
      <c r="E812" s="30" t="s">
        <v>1924</v>
      </c>
      <c r="F812" s="5" t="s">
        <v>3004</v>
      </c>
      <c r="G812" s="2" t="s">
        <v>122</v>
      </c>
      <c r="H812" s="28"/>
      <c r="I812" s="2"/>
      <c r="J812" s="5" t="s">
        <v>143</v>
      </c>
      <c r="K812" s="2" t="s">
        <v>2547</v>
      </c>
      <c r="L812" s="2"/>
      <c r="M812" s="28" t="s">
        <v>2547</v>
      </c>
      <c r="N812" s="2" t="s">
        <v>2547</v>
      </c>
      <c r="O812" s="2" t="s">
        <v>2547</v>
      </c>
      <c r="P812" s="29" t="str">
        <f t="shared" si="68"/>
        <v>?</v>
      </c>
      <c r="Q812" s="2" t="s">
        <v>2547</v>
      </c>
      <c r="R812" s="2" t="s">
        <v>2547</v>
      </c>
      <c r="S812" s="2" t="s">
        <v>2547</v>
      </c>
      <c r="T812" s="29" t="str">
        <f>IF(OR(O812="?",(U812="?")),"?",DATE(YEAR(U812),MONTH(U812)-(O812),DAY(U812)))</f>
        <v>?</v>
      </c>
      <c r="U812" s="29" t="str">
        <f>IF(R812&lt;250,DATE(YEAR(N812),MONTH(N812)+(R812),DAY(N812)),IF(R812="Nvt",DATE(YEAR(N812),MONTH(N812),DAY(N812)),"?"))</f>
        <v>?</v>
      </c>
      <c r="V812" s="1" t="s">
        <v>2548</v>
      </c>
      <c r="W812" s="5" t="s">
        <v>3419</v>
      </c>
      <c r="X812" s="2" t="s">
        <v>680</v>
      </c>
      <c r="Y812" s="2" t="s">
        <v>681</v>
      </c>
      <c r="Z812" s="4" t="s">
        <v>2547</v>
      </c>
      <c r="AA812" s="2" t="s">
        <v>2550</v>
      </c>
      <c r="AB812" s="2" t="s">
        <v>2547</v>
      </c>
      <c r="AC812" s="2" t="s">
        <v>2547</v>
      </c>
      <c r="AD812" s="1" t="s">
        <v>1498</v>
      </c>
      <c r="AE812" s="2" t="s">
        <v>2547</v>
      </c>
      <c r="AF812" s="2"/>
      <c r="AG812" s="1" t="s">
        <v>1837</v>
      </c>
      <c r="AH812" s="2" t="s">
        <v>3708</v>
      </c>
      <c r="AI812" s="2" t="s">
        <v>2547</v>
      </c>
      <c r="AJ812" s="2"/>
      <c r="AK812" s="2"/>
      <c r="AL812" s="2"/>
      <c r="AM812" s="2"/>
    </row>
    <row r="813" spans="1:39" s="43" customFormat="1" ht="12.75">
      <c r="A813" s="14" t="s">
        <v>898</v>
      </c>
      <c r="B813" s="27" t="s">
        <v>2455</v>
      </c>
      <c r="C813" s="2" t="s">
        <v>2677</v>
      </c>
      <c r="D813" s="2">
        <f>COUNTIF(C:C,C813)</f>
        <v>1</v>
      </c>
      <c r="E813" s="22"/>
      <c r="F813" s="2" t="s">
        <v>2547</v>
      </c>
      <c r="G813" s="2" t="s">
        <v>114</v>
      </c>
      <c r="H813" s="28"/>
      <c r="I813" s="2"/>
      <c r="J813" s="2" t="s">
        <v>2546</v>
      </c>
      <c r="K813" s="3">
        <v>35998</v>
      </c>
      <c r="L813" s="3">
        <v>35998</v>
      </c>
      <c r="M813" s="28">
        <f>(YEAR(N813)-YEAR(L813))*12+MONTH(N813)-MONTH(L813)</f>
        <v>60</v>
      </c>
      <c r="N813" s="3">
        <v>37824</v>
      </c>
      <c r="O813" s="2">
        <v>1</v>
      </c>
      <c r="P813" s="29">
        <f t="shared" si="68"/>
        <v>37794</v>
      </c>
      <c r="Q813" s="2" t="s">
        <v>2985</v>
      </c>
      <c r="R813" s="2">
        <v>12</v>
      </c>
      <c r="S813" s="2" t="s">
        <v>2547</v>
      </c>
      <c r="T813" s="29">
        <f>IF(OR(O813="?",(U813="?")),"?",DATE(YEAR(U813),MONTH(U813)-(O813),DAY(U813)))</f>
        <v>38160</v>
      </c>
      <c r="U813" s="29">
        <f>IF(R813&lt;250,DATE(YEAR(N813),MONTH(N813)+(R813),DAY(N813)),IF(R813="Nvt",DATE(YEAR(N813),MONTH(N813),DAY(N813)),"?"))</f>
        <v>38190</v>
      </c>
      <c r="V813" s="1" t="s">
        <v>2548</v>
      </c>
      <c r="W813" s="5" t="s">
        <v>1449</v>
      </c>
      <c r="X813" s="2" t="s">
        <v>2265</v>
      </c>
      <c r="Y813" s="1" t="s">
        <v>2163</v>
      </c>
      <c r="Z813" s="4" t="s">
        <v>2547</v>
      </c>
      <c r="AA813" s="2" t="s">
        <v>2550</v>
      </c>
      <c r="AB813" s="2" t="s">
        <v>1450</v>
      </c>
      <c r="AC813" s="2" t="s">
        <v>2547</v>
      </c>
      <c r="AD813" s="5" t="s">
        <v>2200</v>
      </c>
      <c r="AE813" s="2" t="s">
        <v>2547</v>
      </c>
      <c r="AF813" s="2" t="s">
        <v>2985</v>
      </c>
      <c r="AG813" s="1" t="s">
        <v>2168</v>
      </c>
      <c r="AH813" s="2" t="s">
        <v>2266</v>
      </c>
      <c r="AI813" s="2" t="s">
        <v>2265</v>
      </c>
      <c r="AJ813" s="2"/>
      <c r="AK813" s="2"/>
      <c r="AL813" s="2"/>
      <c r="AM813" s="2"/>
    </row>
    <row r="814" spans="1:39" s="43" customFormat="1" ht="12.75">
      <c r="A814" s="2" t="s">
        <v>898</v>
      </c>
      <c r="B814" s="27" t="s">
        <v>2456</v>
      </c>
      <c r="C814" s="2" t="s">
        <v>246</v>
      </c>
      <c r="D814" s="2">
        <f>COUNTIF(C:C,C814)</f>
        <v>1</v>
      </c>
      <c r="E814" s="41" t="s">
        <v>1478</v>
      </c>
      <c r="F814" s="1" t="s">
        <v>1478</v>
      </c>
      <c r="G814" s="2" t="s">
        <v>122</v>
      </c>
      <c r="H814" s="28"/>
      <c r="I814" s="2"/>
      <c r="J814" s="5" t="s">
        <v>143</v>
      </c>
      <c r="K814" s="3">
        <v>37644</v>
      </c>
      <c r="L814" s="3">
        <v>37644</v>
      </c>
      <c r="M814" s="5">
        <v>36</v>
      </c>
      <c r="N814" s="3">
        <v>38740</v>
      </c>
      <c r="O814" s="1">
        <v>2</v>
      </c>
      <c r="P814" s="29">
        <f t="shared" si="68"/>
        <v>38679</v>
      </c>
      <c r="Q814" s="2" t="s">
        <v>1999</v>
      </c>
      <c r="R814" s="1">
        <v>12</v>
      </c>
      <c r="S814" s="2" t="s">
        <v>2547</v>
      </c>
      <c r="T814" s="29">
        <f>IF(OR(O814="?",(U814="?")),"?",DATE(YEAR(U814),MONTH(U814)-(O814),DAY(U814)))</f>
        <v>39044</v>
      </c>
      <c r="U814" s="29">
        <f>IF(R814&lt;250,DATE(YEAR(N814),MONTH(N814)+(R814),DAY(N814)),IF(R814="Nvt",DATE(YEAR(N814),MONTH(N814),DAY(N814)),"?"))</f>
        <v>39105</v>
      </c>
      <c r="V814" s="1" t="s">
        <v>2548</v>
      </c>
      <c r="W814" s="5" t="s">
        <v>2996</v>
      </c>
      <c r="X814" s="2" t="s">
        <v>2997</v>
      </c>
      <c r="Y814" s="1" t="s">
        <v>145</v>
      </c>
      <c r="Z814" s="4">
        <v>2966.25</v>
      </c>
      <c r="AA814" s="2" t="s">
        <v>2550</v>
      </c>
      <c r="AB814" s="2" t="s">
        <v>2998</v>
      </c>
      <c r="AC814" s="2" t="s">
        <v>2999</v>
      </c>
      <c r="AD814" s="1" t="s">
        <v>1498</v>
      </c>
      <c r="AE814" s="2" t="s">
        <v>2547</v>
      </c>
      <c r="AF814" s="2"/>
      <c r="AG814" s="1" t="s">
        <v>833</v>
      </c>
      <c r="AH814" s="2" t="s">
        <v>3708</v>
      </c>
      <c r="AI814" s="2" t="s">
        <v>2547</v>
      </c>
      <c r="AJ814" s="2"/>
      <c r="AK814" s="2"/>
      <c r="AL814" s="2"/>
      <c r="AM814" s="2"/>
    </row>
    <row r="815" spans="1:39" s="43" customFormat="1" ht="12.75">
      <c r="A815" s="2" t="s">
        <v>898</v>
      </c>
      <c r="B815" s="27" t="s">
        <v>2457</v>
      </c>
      <c r="C815" s="2" t="s">
        <v>2824</v>
      </c>
      <c r="D815" s="2">
        <f>COUNTIF(C:C,C815)</f>
        <v>1</v>
      </c>
      <c r="E815" s="30">
        <v>950362</v>
      </c>
      <c r="F815" s="5" t="s">
        <v>2110</v>
      </c>
      <c r="G815" s="33" t="s">
        <v>25</v>
      </c>
      <c r="H815" s="28"/>
      <c r="I815" s="2"/>
      <c r="J815" s="5" t="s">
        <v>1795</v>
      </c>
      <c r="K815" s="3">
        <v>35072</v>
      </c>
      <c r="L815" s="3">
        <v>34973</v>
      </c>
      <c r="M815" s="28">
        <f>(YEAR(N815)-YEAR(L815))*12+MONTH(N815)-MONTH(L815)</f>
        <v>123</v>
      </c>
      <c r="N815" s="3">
        <v>38718</v>
      </c>
      <c r="O815" s="2" t="s">
        <v>2547</v>
      </c>
      <c r="P815" s="29" t="str">
        <f t="shared" si="68"/>
        <v>?</v>
      </c>
      <c r="Q815" s="2" t="s">
        <v>2547</v>
      </c>
      <c r="R815" s="2" t="s">
        <v>2547</v>
      </c>
      <c r="S815" s="2" t="s">
        <v>2547</v>
      </c>
      <c r="T815" s="29" t="str">
        <f>IF(OR(O815="?",(U815="?")),"?",DATE(YEAR(U815),MONTH(U815)-(O815),DAY(U815)))</f>
        <v>?</v>
      </c>
      <c r="U815" s="29" t="str">
        <f>IF(R815&lt;250,DATE(YEAR(N815),MONTH(N815)+(R815),DAY(N815)),IF(R815="Nvt",DATE(YEAR(N815),MONTH(N815),DAY(N815)),"?"))</f>
        <v>?</v>
      </c>
      <c r="V815" s="5" t="s">
        <v>3910</v>
      </c>
      <c r="W815" s="1" t="s">
        <v>2142</v>
      </c>
      <c r="X815" s="2" t="s">
        <v>3908</v>
      </c>
      <c r="Y815" s="1" t="s">
        <v>1779</v>
      </c>
      <c r="Z815" s="4">
        <v>0</v>
      </c>
      <c r="AA815" s="2" t="s">
        <v>2550</v>
      </c>
      <c r="AB815" s="2" t="s">
        <v>3909</v>
      </c>
      <c r="AC815" s="2" t="s">
        <v>2564</v>
      </c>
      <c r="AD815" s="5" t="s">
        <v>2196</v>
      </c>
      <c r="AE815" s="2" t="s">
        <v>2564</v>
      </c>
      <c r="AF815" s="2"/>
      <c r="AG815" s="1" t="s">
        <v>1157</v>
      </c>
      <c r="AH815" s="2" t="s">
        <v>3708</v>
      </c>
      <c r="AI815" s="2" t="s">
        <v>2547</v>
      </c>
      <c r="AJ815" s="2"/>
      <c r="AK815" s="2"/>
      <c r="AL815" s="2"/>
      <c r="AM815" s="2"/>
    </row>
    <row r="816" spans="1:39" s="43" customFormat="1" ht="12.75">
      <c r="A816" s="2" t="s">
        <v>898</v>
      </c>
      <c r="B816" s="27" t="s">
        <v>2458</v>
      </c>
      <c r="C816" s="2" t="s">
        <v>505</v>
      </c>
      <c r="D816" s="2">
        <f>COUNTIF(C:C,C816)</f>
        <v>1</v>
      </c>
      <c r="E816" s="30"/>
      <c r="F816" s="5" t="s">
        <v>783</v>
      </c>
      <c r="G816" s="5" t="s">
        <v>783</v>
      </c>
      <c r="H816" s="5"/>
      <c r="I816" s="5"/>
      <c r="J816" s="2" t="s">
        <v>783</v>
      </c>
      <c r="K816" s="5" t="s">
        <v>783</v>
      </c>
      <c r="L816" s="5" t="s">
        <v>783</v>
      </c>
      <c r="M816" s="5" t="s">
        <v>783</v>
      </c>
      <c r="N816" s="5" t="s">
        <v>783</v>
      </c>
      <c r="O816" s="5" t="s">
        <v>783</v>
      </c>
      <c r="P816" s="5" t="s">
        <v>783</v>
      </c>
      <c r="Q816" s="5" t="s">
        <v>783</v>
      </c>
      <c r="R816" s="5" t="s">
        <v>783</v>
      </c>
      <c r="S816" s="5" t="s">
        <v>783</v>
      </c>
      <c r="T816" s="5" t="s">
        <v>783</v>
      </c>
      <c r="U816" s="5" t="s">
        <v>783</v>
      </c>
      <c r="V816" s="5" t="s">
        <v>783</v>
      </c>
      <c r="W816" s="5" t="s">
        <v>324</v>
      </c>
      <c r="X816" s="5" t="s">
        <v>783</v>
      </c>
      <c r="Y816" s="5" t="s">
        <v>783</v>
      </c>
      <c r="Z816" s="4" t="s">
        <v>783</v>
      </c>
      <c r="AA816" s="5" t="s">
        <v>783</v>
      </c>
      <c r="AB816" s="5" t="s">
        <v>783</v>
      </c>
      <c r="AC816" s="5" t="s">
        <v>783</v>
      </c>
      <c r="AD816" s="5" t="s">
        <v>783</v>
      </c>
      <c r="AE816" s="5" t="s">
        <v>783</v>
      </c>
      <c r="AF816" s="5"/>
      <c r="AG816" s="5" t="s">
        <v>783</v>
      </c>
      <c r="AH816" s="5" t="s">
        <v>783</v>
      </c>
      <c r="AI816" s="5" t="s">
        <v>783</v>
      </c>
      <c r="AJ816" s="2"/>
      <c r="AK816" s="2"/>
      <c r="AL816" s="2"/>
      <c r="AM816" s="2"/>
    </row>
    <row r="817" spans="1:39" s="43" customFormat="1" ht="12.75">
      <c r="A817" s="5" t="s">
        <v>899</v>
      </c>
      <c r="B817" s="27" t="s">
        <v>3178</v>
      </c>
      <c r="C817" s="2" t="s">
        <v>2555</v>
      </c>
      <c r="D817" s="2"/>
      <c r="E817" s="22"/>
      <c r="F817" s="2" t="s">
        <v>2547</v>
      </c>
      <c r="G817" s="33" t="s">
        <v>25</v>
      </c>
      <c r="H817" s="28"/>
      <c r="I817" s="2"/>
      <c r="J817" s="5" t="s">
        <v>1776</v>
      </c>
      <c r="K817" s="2" t="s">
        <v>2547</v>
      </c>
      <c r="L817" s="2"/>
      <c r="M817" s="28" t="s">
        <v>2547</v>
      </c>
      <c r="N817" s="2" t="s">
        <v>2547</v>
      </c>
      <c r="O817" s="2" t="s">
        <v>2547</v>
      </c>
      <c r="P817" s="29" t="str">
        <f>IF(OR(N817="?",(O817="?")),"?",DATE(YEAR(N817),MONTH(N817)-(O817),DAY(N817)))</f>
        <v>?</v>
      </c>
      <c r="Q817" s="2" t="s">
        <v>2547</v>
      </c>
      <c r="R817" s="2" t="s">
        <v>2547</v>
      </c>
      <c r="S817" s="2" t="s">
        <v>2547</v>
      </c>
      <c r="T817" s="29" t="str">
        <f>IF(OR(O817="?",(U817="?")),"?",DATE(YEAR(U817),MONTH(U817)-(O817),DAY(U817)))</f>
        <v>?</v>
      </c>
      <c r="U817" s="29" t="str">
        <f>IF(R817&lt;250,DATE(YEAR(N817),MONTH(N817)+(R817),DAY(N817)),IF(R817="Nvt",DATE(YEAR(N817),MONTH(N817),DAY(N817)),"?"))</f>
        <v>?</v>
      </c>
      <c r="V817" s="5" t="s">
        <v>1271</v>
      </c>
      <c r="W817" s="1" t="s">
        <v>451</v>
      </c>
      <c r="X817" s="2" t="s">
        <v>2564</v>
      </c>
      <c r="Y817" s="1" t="s">
        <v>1667</v>
      </c>
      <c r="Z817" s="4">
        <v>683.6</v>
      </c>
      <c r="AA817" s="2" t="s">
        <v>2550</v>
      </c>
      <c r="AB817" s="2" t="s">
        <v>2564</v>
      </c>
      <c r="AC817" s="2" t="s">
        <v>2564</v>
      </c>
      <c r="AD817" s="1" t="s">
        <v>1496</v>
      </c>
      <c r="AE817" s="2" t="s">
        <v>2564</v>
      </c>
      <c r="AF817" s="2"/>
      <c r="AG817" s="1" t="s">
        <v>2028</v>
      </c>
      <c r="AH817" s="2" t="s">
        <v>2564</v>
      </c>
      <c r="AI817" s="2" t="s">
        <v>2564</v>
      </c>
      <c r="AJ817" s="2"/>
      <c r="AK817" s="2"/>
      <c r="AL817" s="2"/>
      <c r="AM817" s="2"/>
    </row>
    <row r="818" spans="1:39" s="43" customFormat="1" ht="12.75">
      <c r="A818" s="5" t="s">
        <v>899</v>
      </c>
      <c r="B818" s="27" t="s">
        <v>2459</v>
      </c>
      <c r="C818" s="2" t="s">
        <v>1973</v>
      </c>
      <c r="D818" s="2"/>
      <c r="E818" s="22"/>
      <c r="F818" s="2" t="s">
        <v>2547</v>
      </c>
      <c r="G818" s="33" t="s">
        <v>25</v>
      </c>
      <c r="H818" s="28"/>
      <c r="I818" s="2"/>
      <c r="J818" s="5" t="s">
        <v>1776</v>
      </c>
      <c r="K818" s="3">
        <v>36607</v>
      </c>
      <c r="L818" s="3">
        <v>36647</v>
      </c>
      <c r="M818" s="5">
        <v>60</v>
      </c>
      <c r="N818" s="3">
        <v>38472</v>
      </c>
      <c r="O818" s="2">
        <v>12</v>
      </c>
      <c r="P818" s="3">
        <v>38105</v>
      </c>
      <c r="Q818" s="2" t="s">
        <v>2985</v>
      </c>
      <c r="R818" s="2">
        <v>60</v>
      </c>
      <c r="S818" s="2" t="s">
        <v>2547</v>
      </c>
      <c r="T818" s="29">
        <f>IF(OR(O818="?",(U818="?")),"?",DATE(YEAR(U818),MONTH(U818)-(O818),DAY(U818)))</f>
        <v>39933</v>
      </c>
      <c r="U818" s="29">
        <f>IF(R818&lt;250,DATE(YEAR(N818),MONTH(N818)+(R818),DAY(N818)),IF(R818="Nvt",DATE(YEAR(N818),MONTH(N818),DAY(N818)),"?"))</f>
        <v>40298</v>
      </c>
      <c r="V818" s="5" t="s">
        <v>1404</v>
      </c>
      <c r="W818" s="5" t="s">
        <v>1935</v>
      </c>
      <c r="X818" s="2" t="s">
        <v>465</v>
      </c>
      <c r="Y818" s="1" t="s">
        <v>148</v>
      </c>
      <c r="Z818" s="4">
        <v>9564.95</v>
      </c>
      <c r="AA818" s="2" t="s">
        <v>3403</v>
      </c>
      <c r="AB818" s="2" t="s">
        <v>468</v>
      </c>
      <c r="AC818" s="2" t="s">
        <v>467</v>
      </c>
      <c r="AD818" s="1" t="s">
        <v>1502</v>
      </c>
      <c r="AE818" s="2" t="s">
        <v>466</v>
      </c>
      <c r="AF818" s="2" t="s">
        <v>2985</v>
      </c>
      <c r="AG818" s="1" t="s">
        <v>1654</v>
      </c>
      <c r="AH818" s="2" t="s">
        <v>3708</v>
      </c>
      <c r="AI818" s="2" t="s">
        <v>2547</v>
      </c>
      <c r="AJ818" s="2" t="s">
        <v>1236</v>
      </c>
      <c r="AK818" s="2"/>
      <c r="AL818" s="2"/>
      <c r="AM818" s="2"/>
    </row>
    <row r="819" spans="1:39" s="43" customFormat="1" ht="12.75">
      <c r="A819" s="5" t="s">
        <v>899</v>
      </c>
      <c r="B819" s="27" t="s">
        <v>2460</v>
      </c>
      <c r="C819" s="2" t="s">
        <v>1004</v>
      </c>
      <c r="D819" s="2"/>
      <c r="E819" s="30"/>
      <c r="F819" s="5" t="s">
        <v>2547</v>
      </c>
      <c r="G819" s="33" t="s">
        <v>25</v>
      </c>
      <c r="H819" s="2"/>
      <c r="I819" s="2"/>
      <c r="J819" s="5" t="s">
        <v>1776</v>
      </c>
      <c r="K819" s="3">
        <v>33624</v>
      </c>
      <c r="L819" s="3">
        <v>33604</v>
      </c>
      <c r="M819" s="28">
        <f>(YEAR(N819)-YEAR(L819))*12+MONTH(N819)-MONTH(L819)</f>
        <v>11</v>
      </c>
      <c r="N819" s="3">
        <v>33969</v>
      </c>
      <c r="O819" s="2">
        <v>3</v>
      </c>
      <c r="P819" s="29">
        <f>IF(OR(N819="?",(O819="?")),"?",DATE(YEAR(N819),MONTH(N819)-(O819),DAY(N819)))</f>
        <v>33878</v>
      </c>
      <c r="Q819" s="2" t="s">
        <v>2985</v>
      </c>
      <c r="R819" s="2">
        <v>12</v>
      </c>
      <c r="S819" s="2" t="s">
        <v>2547</v>
      </c>
      <c r="T819" s="29">
        <f>IF(OR(O819="?",(U819="?")),"?",DATE(YEAR(U819),MONTH(U819)-(O819),DAY(U819)))</f>
        <v>34243</v>
      </c>
      <c r="U819" s="29">
        <f>IF(R819&lt;250,DATE(YEAR(N819),MONTH(N819)+(R819),DAY(N819)),IF(R819="Nvt",DATE(YEAR(N819),MONTH(N819),DAY(N819)),"?"))</f>
        <v>34334</v>
      </c>
      <c r="V819" s="58" t="s">
        <v>3111</v>
      </c>
      <c r="W819" s="5" t="s">
        <v>3717</v>
      </c>
      <c r="X819" s="2" t="s">
        <v>3718</v>
      </c>
      <c r="Y819" s="1" t="s">
        <v>1779</v>
      </c>
      <c r="Z819" s="4">
        <v>3033</v>
      </c>
      <c r="AA819" s="2" t="s">
        <v>2550</v>
      </c>
      <c r="AB819" s="2" t="s">
        <v>3719</v>
      </c>
      <c r="AC819" s="2" t="s">
        <v>2547</v>
      </c>
      <c r="AD819" s="1" t="s">
        <v>3290</v>
      </c>
      <c r="AE819" s="2" t="s">
        <v>3720</v>
      </c>
      <c r="AF819" s="2" t="s">
        <v>2985</v>
      </c>
      <c r="AG819" s="1" t="s">
        <v>3291</v>
      </c>
      <c r="AH819" s="2" t="s">
        <v>3708</v>
      </c>
      <c r="AI819" s="2" t="s">
        <v>2547</v>
      </c>
      <c r="AJ819" s="2"/>
      <c r="AK819" s="2"/>
      <c r="AL819" s="2"/>
      <c r="AM819" s="2"/>
    </row>
    <row r="820" spans="1:39" s="43" customFormat="1" ht="12.75">
      <c r="A820" s="5" t="s">
        <v>899</v>
      </c>
      <c r="B820" s="27" t="s">
        <v>2461</v>
      </c>
      <c r="C820" s="2" t="s">
        <v>2683</v>
      </c>
      <c r="D820" s="2"/>
      <c r="E820" s="22"/>
      <c r="F820" s="2" t="s">
        <v>2547</v>
      </c>
      <c r="G820" s="33" t="s">
        <v>25</v>
      </c>
      <c r="H820" s="2"/>
      <c r="I820" s="2"/>
      <c r="J820" s="5" t="s">
        <v>1776</v>
      </c>
      <c r="K820" s="3">
        <v>36570</v>
      </c>
      <c r="L820" s="3">
        <v>36586</v>
      </c>
      <c r="M820" s="28">
        <v>36</v>
      </c>
      <c r="N820" s="3">
        <v>37865</v>
      </c>
      <c r="O820" s="2">
        <v>3</v>
      </c>
      <c r="P820" s="3">
        <v>39295</v>
      </c>
      <c r="Q820" s="2" t="s">
        <v>2985</v>
      </c>
      <c r="R820" s="2">
        <v>6</v>
      </c>
      <c r="S820" s="2" t="s">
        <v>2547</v>
      </c>
      <c r="T820" s="29">
        <f>IF(OR(O820="?",(U820="?")),"?",DATE(YEAR(U820),MONTH(U820)-(O820),DAY(U820)))</f>
        <v>37956</v>
      </c>
      <c r="U820" s="29">
        <f>IF(R820&lt;250,DATE(YEAR(N820),MONTH(N820)+(R820),DAY(N820)),IF(R820="Nvt",DATE(YEAR(N820),MONTH(N820),DAY(N820)),"?"))</f>
        <v>38047</v>
      </c>
      <c r="V820" s="5" t="s">
        <v>1850</v>
      </c>
      <c r="W820" s="5" t="s">
        <v>1848</v>
      </c>
      <c r="X820" s="2" t="s">
        <v>1849</v>
      </c>
      <c r="Y820" s="1" t="s">
        <v>1667</v>
      </c>
      <c r="Z820" s="4">
        <v>2978</v>
      </c>
      <c r="AA820" s="2" t="s">
        <v>2550</v>
      </c>
      <c r="AB820" s="2" t="s">
        <v>2547</v>
      </c>
      <c r="AC820" s="2" t="s">
        <v>2547</v>
      </c>
      <c r="AD820" s="1" t="s">
        <v>2175</v>
      </c>
      <c r="AE820" s="2" t="s">
        <v>2547</v>
      </c>
      <c r="AF820" s="2" t="s">
        <v>2985</v>
      </c>
      <c r="AG820" s="1" t="s">
        <v>2176</v>
      </c>
      <c r="AH820" s="2" t="s">
        <v>3708</v>
      </c>
      <c r="AI820" s="2" t="s">
        <v>2547</v>
      </c>
      <c r="AJ820" s="2"/>
      <c r="AK820" s="2"/>
      <c r="AL820" s="2"/>
      <c r="AM820" s="2"/>
    </row>
    <row r="821" spans="1:39" s="43" customFormat="1" ht="12.75">
      <c r="A821" s="2" t="s">
        <v>898</v>
      </c>
      <c r="B821" s="27" t="s">
        <v>2462</v>
      </c>
      <c r="C821" s="2" t="s">
        <v>2978</v>
      </c>
      <c r="D821" s="2">
        <f>COUNTIF(C:C,C821)</f>
        <v>1</v>
      </c>
      <c r="E821" s="22" t="s">
        <v>1925</v>
      </c>
      <c r="F821" s="2" t="s">
        <v>3933</v>
      </c>
      <c r="G821" s="33" t="s">
        <v>31</v>
      </c>
      <c r="H821" s="33"/>
      <c r="I821" s="2"/>
      <c r="J821" s="5" t="s">
        <v>1951</v>
      </c>
      <c r="K821" s="3">
        <v>35908</v>
      </c>
      <c r="L821" s="3">
        <v>39448</v>
      </c>
      <c r="M821" s="5">
        <v>12</v>
      </c>
      <c r="N821" s="3">
        <v>39813</v>
      </c>
      <c r="O821" s="1">
        <v>6</v>
      </c>
      <c r="P821" s="29">
        <f>IF(OR(N821="?",(O821="?")),"?",DATE(YEAR(N821),MONTH(N821)-(O821),DAY(N821)))</f>
        <v>39630</v>
      </c>
      <c r="Q821" s="2" t="s">
        <v>2985</v>
      </c>
      <c r="R821" s="1">
        <v>12</v>
      </c>
      <c r="S821" s="2" t="s">
        <v>2547</v>
      </c>
      <c r="T821" s="29">
        <f>IF(OR(O821="?",(U821="?")),"?",DATE(YEAR(U821),MONTH(U821)-(O821),DAY(U821)))</f>
        <v>39995</v>
      </c>
      <c r="U821" s="29">
        <f>IF(R821&lt;250,DATE(YEAR(N821),MONTH(N821)+(R821),DAY(N821)),IF(R821="Nvt",DATE(YEAR(N821),MONTH(N821),DAY(N821)),"?"))</f>
        <v>40178</v>
      </c>
      <c r="V821" s="1" t="s">
        <v>2548</v>
      </c>
      <c r="W821" s="5" t="s">
        <v>3932</v>
      </c>
      <c r="X821" s="2" t="s">
        <v>1831</v>
      </c>
      <c r="Y821" s="1" t="s">
        <v>148</v>
      </c>
      <c r="Z821" s="4" t="s">
        <v>2547</v>
      </c>
      <c r="AA821" s="2" t="s">
        <v>2550</v>
      </c>
      <c r="AB821" s="2" t="s">
        <v>2547</v>
      </c>
      <c r="AC821" s="2" t="s">
        <v>2547</v>
      </c>
      <c r="AD821" s="1" t="s">
        <v>1498</v>
      </c>
      <c r="AE821" s="2" t="s">
        <v>718</v>
      </c>
      <c r="AF821" s="2"/>
      <c r="AG821" s="1" t="s">
        <v>1800</v>
      </c>
      <c r="AH821" s="2" t="s">
        <v>3708</v>
      </c>
      <c r="AI821" s="5" t="s">
        <v>2547</v>
      </c>
      <c r="AJ821" s="2"/>
      <c r="AK821" s="2"/>
      <c r="AL821" s="2"/>
      <c r="AM821" s="2"/>
    </row>
    <row r="822" spans="1:39" s="43" customFormat="1" ht="12.75">
      <c r="A822" s="5" t="s">
        <v>899</v>
      </c>
      <c r="B822" s="27" t="s">
        <v>2463</v>
      </c>
      <c r="C822" s="2" t="s">
        <v>3391</v>
      </c>
      <c r="D822" s="2"/>
      <c r="E822" s="22"/>
      <c r="F822" s="2" t="s">
        <v>2547</v>
      </c>
      <c r="G822" s="33" t="s">
        <v>25</v>
      </c>
      <c r="H822" s="2"/>
      <c r="I822" s="2"/>
      <c r="J822" s="5" t="s">
        <v>1776</v>
      </c>
      <c r="K822" s="3">
        <v>34271</v>
      </c>
      <c r="L822" s="3">
        <v>34274</v>
      </c>
      <c r="M822" s="28" t="s">
        <v>1022</v>
      </c>
      <c r="N822" s="2" t="s">
        <v>1022</v>
      </c>
      <c r="O822" s="2">
        <v>2</v>
      </c>
      <c r="P822" s="29" t="s">
        <v>2547</v>
      </c>
      <c r="Q822" s="2" t="s">
        <v>3708</v>
      </c>
      <c r="R822" s="2" t="s">
        <v>3708</v>
      </c>
      <c r="S822" s="2" t="s">
        <v>2547</v>
      </c>
      <c r="T822" s="29" t="s">
        <v>2547</v>
      </c>
      <c r="U822" s="29" t="s">
        <v>1022</v>
      </c>
      <c r="V822" s="1" t="s">
        <v>2548</v>
      </c>
      <c r="W822" s="5" t="s">
        <v>2493</v>
      </c>
      <c r="X822" s="2" t="s">
        <v>2494</v>
      </c>
      <c r="Y822" s="1" t="s">
        <v>1779</v>
      </c>
      <c r="Z822" s="4" t="s">
        <v>2547</v>
      </c>
      <c r="AA822" s="2" t="s">
        <v>2550</v>
      </c>
      <c r="AB822" s="2" t="s">
        <v>2495</v>
      </c>
      <c r="AC822" s="2" t="s">
        <v>2547</v>
      </c>
      <c r="AD822" s="1" t="s">
        <v>658</v>
      </c>
      <c r="AE822" s="2" t="s">
        <v>2547</v>
      </c>
      <c r="AF822" s="2" t="s">
        <v>2985</v>
      </c>
      <c r="AG822" s="1" t="s">
        <v>659</v>
      </c>
      <c r="AH822" s="2" t="s">
        <v>3708</v>
      </c>
      <c r="AI822" s="2" t="s">
        <v>2547</v>
      </c>
      <c r="AJ822" s="2"/>
      <c r="AK822" s="2"/>
      <c r="AL822" s="2"/>
      <c r="AM822" s="2"/>
    </row>
    <row r="823" spans="1:39" s="43" customFormat="1" ht="12.75">
      <c r="A823" s="2" t="s">
        <v>898</v>
      </c>
      <c r="B823" s="27" t="s">
        <v>2464</v>
      </c>
      <c r="C823" s="2" t="s">
        <v>2874</v>
      </c>
      <c r="D823" s="2">
        <f>COUNTIF(C:C,C823)</f>
        <v>1</v>
      </c>
      <c r="E823" s="22"/>
      <c r="F823" s="2" t="s">
        <v>2547</v>
      </c>
      <c r="G823" s="2" t="s">
        <v>31</v>
      </c>
      <c r="H823" s="28"/>
      <c r="I823" s="2"/>
      <c r="J823" s="5" t="s">
        <v>2552</v>
      </c>
      <c r="K823" s="3">
        <v>38723</v>
      </c>
      <c r="L823" s="3">
        <v>38723</v>
      </c>
      <c r="M823" s="28" t="s">
        <v>2547</v>
      </c>
      <c r="N823" s="2" t="s">
        <v>2547</v>
      </c>
      <c r="O823" s="2" t="s">
        <v>2547</v>
      </c>
      <c r="P823" s="29" t="str">
        <f>IF(OR(N823="?",(O823="?")),"?",DATE(YEAR(N823),MONTH(N823)-(O823),DAY(N823)))</f>
        <v>?</v>
      </c>
      <c r="Q823" s="2" t="s">
        <v>2547</v>
      </c>
      <c r="R823" s="2" t="s">
        <v>2547</v>
      </c>
      <c r="S823" s="2" t="s">
        <v>2547</v>
      </c>
      <c r="T823" s="29" t="str">
        <f>IF(OR(O823="?",(U823="?")),"?",DATE(YEAR(U823),MONTH(U823)-(O823),DAY(U823)))</f>
        <v>?</v>
      </c>
      <c r="U823" s="29" t="str">
        <f>IF(R823&lt;250,DATE(YEAR(N823),MONTH(N823)+(R823),DAY(N823)),IF(R823="Nvt",DATE(YEAR(N823),MONTH(N823),DAY(N823)),"?"))</f>
        <v>?</v>
      </c>
      <c r="V823" s="1" t="s">
        <v>2548</v>
      </c>
      <c r="W823" s="5" t="s">
        <v>165</v>
      </c>
      <c r="X823" s="2" t="s">
        <v>166</v>
      </c>
      <c r="Y823" s="1" t="s">
        <v>1392</v>
      </c>
      <c r="Z823" s="4">
        <v>18</v>
      </c>
      <c r="AA823" s="2" t="s">
        <v>167</v>
      </c>
      <c r="AB823" s="2" t="s">
        <v>168</v>
      </c>
      <c r="AC823" s="2" t="s">
        <v>2547</v>
      </c>
      <c r="AD823" s="2" t="s">
        <v>2547</v>
      </c>
      <c r="AE823" s="2" t="s">
        <v>169</v>
      </c>
      <c r="AF823" s="2" t="s">
        <v>2985</v>
      </c>
      <c r="AG823" s="1" t="s">
        <v>3771</v>
      </c>
      <c r="AH823" s="2" t="s">
        <v>3708</v>
      </c>
      <c r="AI823" s="2" t="s">
        <v>2547</v>
      </c>
      <c r="AJ823" s="2"/>
      <c r="AK823" s="2"/>
      <c r="AL823" s="2"/>
      <c r="AM823" s="2"/>
    </row>
    <row r="824" spans="1:39" s="43" customFormat="1" ht="12.75">
      <c r="A824" s="2" t="s">
        <v>898</v>
      </c>
      <c r="B824" s="27" t="s">
        <v>2465</v>
      </c>
      <c r="C824" s="2" t="s">
        <v>612</v>
      </c>
      <c r="D824" s="2">
        <f>COUNTIF(C:C,C824)</f>
        <v>2</v>
      </c>
      <c r="E824" s="30" t="s">
        <v>1926</v>
      </c>
      <c r="F824" s="5" t="s">
        <v>1953</v>
      </c>
      <c r="G824" s="2" t="s">
        <v>31</v>
      </c>
      <c r="H824" s="28"/>
      <c r="I824" s="2"/>
      <c r="J824" s="5" t="s">
        <v>143</v>
      </c>
      <c r="K824" s="3">
        <v>39071</v>
      </c>
      <c r="L824" s="3">
        <v>38749</v>
      </c>
      <c r="M824" s="5">
        <v>12</v>
      </c>
      <c r="N824" s="3">
        <v>39082</v>
      </c>
      <c r="O824" s="2">
        <v>1</v>
      </c>
      <c r="P824" s="29">
        <f>IF(OR(N824="?",(O824="?")),"?",DATE(YEAR(N824),MONTH(N824)-(O824),DAY(N824)))</f>
        <v>39052</v>
      </c>
      <c r="Q824" s="2" t="s">
        <v>2985</v>
      </c>
      <c r="R824" s="2">
        <v>12</v>
      </c>
      <c r="S824" s="2" t="s">
        <v>2547</v>
      </c>
      <c r="T824" s="29">
        <f>IF(OR(O824="?",(U824="?")),"?",DATE(YEAR(U824),MONTH(U824)-(O824),DAY(U824)))</f>
        <v>39417</v>
      </c>
      <c r="U824" s="29">
        <f>IF(R824&lt;250,DATE(YEAR(N824),MONTH(N824)+(R824),DAY(N824)),IF(R824="Nvt",DATE(YEAR(N824),MONTH(N824),DAY(N824)),"?"))</f>
        <v>39447</v>
      </c>
      <c r="V824" s="1" t="s">
        <v>2548</v>
      </c>
      <c r="W824" s="5" t="s">
        <v>1861</v>
      </c>
      <c r="X824" s="2" t="s">
        <v>1862</v>
      </c>
      <c r="Y824" s="1" t="s">
        <v>1384</v>
      </c>
      <c r="Z824" s="4">
        <v>720</v>
      </c>
      <c r="AA824" s="2" t="s">
        <v>2550</v>
      </c>
      <c r="AB824" s="2" t="s">
        <v>2284</v>
      </c>
      <c r="AC824" s="2" t="s">
        <v>2285</v>
      </c>
      <c r="AD824" s="2" t="s">
        <v>2198</v>
      </c>
      <c r="AE824" s="2" t="s">
        <v>2547</v>
      </c>
      <c r="AF824" s="2" t="s">
        <v>2985</v>
      </c>
      <c r="AG824" s="1" t="s">
        <v>2529</v>
      </c>
      <c r="AH824" s="2" t="s">
        <v>3708</v>
      </c>
      <c r="AI824" s="2" t="s">
        <v>2547</v>
      </c>
      <c r="AJ824" s="2"/>
      <c r="AK824" s="2"/>
      <c r="AL824" s="2"/>
      <c r="AM824" s="2"/>
    </row>
    <row r="825" spans="1:39" ht="12.75">
      <c r="A825" s="2" t="s">
        <v>898</v>
      </c>
      <c r="B825" s="27" t="s">
        <v>2465</v>
      </c>
      <c r="C825" s="2" t="s">
        <v>612</v>
      </c>
      <c r="D825" s="2">
        <f>COUNTIF(C:C,C825)</f>
        <v>2</v>
      </c>
      <c r="E825" s="30" t="s">
        <v>1926</v>
      </c>
      <c r="F825" s="5" t="s">
        <v>1953</v>
      </c>
      <c r="G825" s="2" t="s">
        <v>31</v>
      </c>
      <c r="H825" s="28"/>
      <c r="I825" s="2"/>
      <c r="J825" s="5" t="s">
        <v>143</v>
      </c>
      <c r="K825" s="3">
        <v>39071</v>
      </c>
      <c r="L825" s="3">
        <v>38749</v>
      </c>
      <c r="M825" s="5">
        <v>12</v>
      </c>
      <c r="N825" s="3">
        <v>39082</v>
      </c>
      <c r="O825" s="2">
        <v>1</v>
      </c>
      <c r="P825" s="29">
        <f>IF(OR(N825="?",(O825="?")),"?",DATE(YEAR(N825),MONTH(N825)-(O825),DAY(N825)))</f>
        <v>39052</v>
      </c>
      <c r="Q825" s="2" t="s">
        <v>2985</v>
      </c>
      <c r="R825" s="2">
        <v>12</v>
      </c>
      <c r="S825" s="2" t="s">
        <v>2547</v>
      </c>
      <c r="T825" s="29">
        <f>IF(OR(O825="?",(U825="?")),"?",DATE(YEAR(U825),MONTH(U825)-(O825),DAY(U825)))</f>
        <v>39417</v>
      </c>
      <c r="U825" s="29">
        <f>IF(R825&lt;250,DATE(YEAR(N825),MONTH(N825)+(R825),DAY(N825)),IF(R825="Nvt",DATE(YEAR(N825),MONTH(N825),DAY(N825)),"?"))</f>
        <v>39447</v>
      </c>
      <c r="V825" s="1" t="s">
        <v>2548</v>
      </c>
      <c r="W825" s="5" t="s">
        <v>1861</v>
      </c>
      <c r="X825" s="2" t="s">
        <v>1862</v>
      </c>
      <c r="Y825" s="1" t="s">
        <v>1384</v>
      </c>
      <c r="Z825" s="4">
        <v>720</v>
      </c>
      <c r="AA825" s="2" t="s">
        <v>2550</v>
      </c>
      <c r="AB825" s="2" t="s">
        <v>2284</v>
      </c>
      <c r="AC825" s="2" t="s">
        <v>2285</v>
      </c>
      <c r="AD825" s="5" t="s">
        <v>1343</v>
      </c>
      <c r="AE825" s="2" t="s">
        <v>2547</v>
      </c>
      <c r="AF825" s="2" t="s">
        <v>2985</v>
      </c>
      <c r="AG825" s="1" t="s">
        <v>2529</v>
      </c>
      <c r="AH825" s="2" t="s">
        <v>3708</v>
      </c>
      <c r="AI825" s="2" t="s">
        <v>2547</v>
      </c>
      <c r="AJ825" s="2"/>
      <c r="AK825" s="2"/>
      <c r="AL825" s="2"/>
      <c r="AM825" s="2"/>
    </row>
    <row r="826" spans="1:39" ht="12.75">
      <c r="A826" s="5" t="s">
        <v>899</v>
      </c>
      <c r="B826" s="27" t="s">
        <v>2466</v>
      </c>
      <c r="C826" s="2" t="s">
        <v>383</v>
      </c>
      <c r="D826" s="2"/>
      <c r="E826" s="22"/>
      <c r="F826" s="2" t="s">
        <v>2547</v>
      </c>
      <c r="G826" s="33" t="s">
        <v>25</v>
      </c>
      <c r="H826" s="28"/>
      <c r="I826" s="2"/>
      <c r="J826" s="5" t="s">
        <v>1776</v>
      </c>
      <c r="K826" s="3">
        <v>38201</v>
      </c>
      <c r="L826" s="3">
        <v>38169</v>
      </c>
      <c r="M826" s="5">
        <v>12</v>
      </c>
      <c r="N826" s="3">
        <v>38534</v>
      </c>
      <c r="O826" s="1">
        <v>3</v>
      </c>
      <c r="P826" s="29">
        <f>IF(OR(N826="?",(O826="?")),"?",DATE(YEAR(N826),MONTH(N826)-(O826),DAY(N826)))</f>
        <v>38443</v>
      </c>
      <c r="Q826" s="2" t="s">
        <v>2985</v>
      </c>
      <c r="R826" s="1">
        <v>12</v>
      </c>
      <c r="S826" s="2" t="s">
        <v>2547</v>
      </c>
      <c r="T826" s="29">
        <f>IF(OR(O826="?",(U826="?")),"?",DATE(YEAR(U826),MONTH(U826)-(O826),DAY(U826)))</f>
        <v>38808</v>
      </c>
      <c r="U826" s="29">
        <f>IF(R826&lt;250,DATE(YEAR(N826),MONTH(N826)+(R826),DAY(N826)),IF(R826="Nvt",DATE(YEAR(N826),MONTH(N826),DAY(N826)),"?"))</f>
        <v>38899</v>
      </c>
      <c r="V826" s="1" t="s">
        <v>2548</v>
      </c>
      <c r="W826" s="5" t="s">
        <v>1601</v>
      </c>
      <c r="X826" s="2" t="s">
        <v>1602</v>
      </c>
      <c r="Y826" s="1" t="s">
        <v>148</v>
      </c>
      <c r="Z826" s="4">
        <v>3000</v>
      </c>
      <c r="AA826" s="2" t="s">
        <v>2550</v>
      </c>
      <c r="AB826" s="2" t="s">
        <v>1604</v>
      </c>
      <c r="AC826" s="2" t="s">
        <v>1603</v>
      </c>
      <c r="AD826" s="5" t="s">
        <v>1605</v>
      </c>
      <c r="AE826" s="2" t="s">
        <v>1606</v>
      </c>
      <c r="AF826" s="2" t="s">
        <v>2985</v>
      </c>
      <c r="AG826" s="1" t="s">
        <v>2729</v>
      </c>
      <c r="AH826" s="2" t="s">
        <v>3708</v>
      </c>
      <c r="AI826" s="2" t="s">
        <v>2547</v>
      </c>
      <c r="AJ826" s="2"/>
      <c r="AK826" s="2"/>
      <c r="AL826" s="2"/>
      <c r="AM826" s="2"/>
    </row>
    <row r="827" spans="1:39" ht="12.75">
      <c r="A827" s="14" t="s">
        <v>898</v>
      </c>
      <c r="B827" s="27" t="s">
        <v>2467</v>
      </c>
      <c r="C827" s="14" t="s">
        <v>3903</v>
      </c>
      <c r="D827" s="2">
        <f>COUNTIF(C:C,C827)</f>
        <v>1</v>
      </c>
      <c r="E827" s="21"/>
      <c r="F827" s="14" t="s">
        <v>2547</v>
      </c>
      <c r="G827" s="17"/>
      <c r="H827" s="17"/>
      <c r="I827" s="14"/>
      <c r="J827" s="14" t="s">
        <v>1951</v>
      </c>
      <c r="K827" s="31">
        <v>40153</v>
      </c>
      <c r="L827" s="31">
        <v>40179</v>
      </c>
      <c r="M827" s="17">
        <v>12</v>
      </c>
      <c r="N827" s="31">
        <v>40543</v>
      </c>
      <c r="O827" s="14">
        <v>1</v>
      </c>
      <c r="P827" s="31">
        <v>40512</v>
      </c>
      <c r="Q827" s="14" t="s">
        <v>785</v>
      </c>
      <c r="R827" s="14" t="s">
        <v>3708</v>
      </c>
      <c r="S827" s="14" t="s">
        <v>2547</v>
      </c>
      <c r="T827" s="31">
        <v>40512</v>
      </c>
      <c r="U827" s="31">
        <v>40543</v>
      </c>
      <c r="V827" s="14" t="s">
        <v>2548</v>
      </c>
      <c r="W827" s="2" t="s">
        <v>3904</v>
      </c>
      <c r="X827" s="14" t="s">
        <v>3905</v>
      </c>
      <c r="Y827" s="14" t="s">
        <v>896</v>
      </c>
      <c r="Z827" s="18" t="s">
        <v>2547</v>
      </c>
      <c r="AA827" s="18" t="s">
        <v>2547</v>
      </c>
      <c r="AB827" s="14" t="s">
        <v>3906</v>
      </c>
      <c r="AC827" s="14" t="s">
        <v>1437</v>
      </c>
      <c r="AD827" s="14" t="s">
        <v>2547</v>
      </c>
      <c r="AE827" s="14" t="s">
        <v>2547</v>
      </c>
      <c r="AF827" s="14" t="s">
        <v>785</v>
      </c>
      <c r="AG827" s="14" t="s">
        <v>1438</v>
      </c>
      <c r="AH827" s="14" t="s">
        <v>1439</v>
      </c>
      <c r="AI827" s="14" t="s">
        <v>2547</v>
      </c>
      <c r="AJ827" s="14"/>
      <c r="AK827" s="14"/>
      <c r="AL827" s="14"/>
      <c r="AM827" s="14"/>
    </row>
    <row r="828" spans="1:39" ht="12.75">
      <c r="A828" s="14" t="s">
        <v>898</v>
      </c>
      <c r="B828" s="27" t="s">
        <v>2468</v>
      </c>
      <c r="C828" s="2" t="s">
        <v>1431</v>
      </c>
      <c r="D828" s="2">
        <f>COUNTIF(C:C,C828)</f>
        <v>1</v>
      </c>
      <c r="E828" s="22"/>
      <c r="F828" s="2" t="s">
        <v>2547</v>
      </c>
      <c r="G828" s="2" t="s">
        <v>2547</v>
      </c>
      <c r="H828" s="28"/>
      <c r="I828" s="2"/>
      <c r="J828" s="2" t="s">
        <v>1951</v>
      </c>
      <c r="K828" s="3">
        <v>39385</v>
      </c>
      <c r="L828" s="3">
        <v>39385</v>
      </c>
      <c r="M828" s="2" t="s">
        <v>419</v>
      </c>
      <c r="N828" s="2" t="s">
        <v>2547</v>
      </c>
      <c r="O828" s="2" t="s">
        <v>2547</v>
      </c>
      <c r="P828" s="2" t="s">
        <v>2547</v>
      </c>
      <c r="Q828" s="2" t="s">
        <v>2547</v>
      </c>
      <c r="R828" s="2" t="s">
        <v>2547</v>
      </c>
      <c r="S828" s="2" t="s">
        <v>2547</v>
      </c>
      <c r="T828" s="2" t="s">
        <v>2547</v>
      </c>
      <c r="U828" s="2" t="s">
        <v>2547</v>
      </c>
      <c r="V828" s="1" t="s">
        <v>2548</v>
      </c>
      <c r="W828" s="2" t="s">
        <v>420</v>
      </c>
      <c r="X828" s="2" t="s">
        <v>895</v>
      </c>
      <c r="Y828" s="2" t="s">
        <v>896</v>
      </c>
      <c r="Z828" s="4" t="s">
        <v>2547</v>
      </c>
      <c r="AA828" s="2" t="s">
        <v>2547</v>
      </c>
      <c r="AB828" s="2" t="s">
        <v>2547</v>
      </c>
      <c r="AC828" s="2" t="s">
        <v>2547</v>
      </c>
      <c r="AD828" s="2" t="s">
        <v>2547</v>
      </c>
      <c r="AE828" s="2" t="s">
        <v>2547</v>
      </c>
      <c r="AF828" s="2"/>
      <c r="AG828" s="2" t="s">
        <v>897</v>
      </c>
      <c r="AH828" s="2" t="s">
        <v>3708</v>
      </c>
      <c r="AI828" s="2" t="s">
        <v>2547</v>
      </c>
      <c r="AJ828" s="2"/>
      <c r="AK828" s="2"/>
      <c r="AL828" s="14"/>
      <c r="AM828" s="14"/>
    </row>
    <row r="829" spans="1:39" ht="12.75">
      <c r="A829" s="5" t="s">
        <v>899</v>
      </c>
      <c r="B829" s="27" t="s">
        <v>2469</v>
      </c>
      <c r="C829" s="2" t="s">
        <v>2807</v>
      </c>
      <c r="D829" s="2"/>
      <c r="E829" s="22"/>
      <c r="F829" s="2" t="s">
        <v>2547</v>
      </c>
      <c r="G829" s="33" t="s">
        <v>25</v>
      </c>
      <c r="H829" s="2"/>
      <c r="I829" s="2"/>
      <c r="J829" s="5" t="s">
        <v>1776</v>
      </c>
      <c r="K829" s="2"/>
      <c r="L829" s="3">
        <v>36996</v>
      </c>
      <c r="M829" s="5">
        <v>36</v>
      </c>
      <c r="N829" s="3">
        <v>36995</v>
      </c>
      <c r="O829" s="2">
        <v>12</v>
      </c>
      <c r="P829" s="29">
        <f>IF(OR(N829="?",(O829="?")),"?",DATE(YEAR(N829),MONTH(N829)-(O829),DAY(N829)))</f>
        <v>36630</v>
      </c>
      <c r="Q829" s="2" t="s">
        <v>2985</v>
      </c>
      <c r="R829" s="2" t="s">
        <v>1022</v>
      </c>
      <c r="S829" s="2" t="s">
        <v>2547</v>
      </c>
      <c r="T829" s="29" t="s">
        <v>2547</v>
      </c>
      <c r="U829" s="29" t="s">
        <v>1022</v>
      </c>
      <c r="V829" s="1" t="s">
        <v>2548</v>
      </c>
      <c r="W829" s="5" t="s">
        <v>3430</v>
      </c>
      <c r="X829" s="2" t="s">
        <v>3431</v>
      </c>
      <c r="Y829" s="1" t="s">
        <v>1792</v>
      </c>
      <c r="Z829" s="4">
        <v>91322.28</v>
      </c>
      <c r="AA829" s="2" t="s">
        <v>2550</v>
      </c>
      <c r="AB829" s="2" t="s">
        <v>2584</v>
      </c>
      <c r="AC829" s="2" t="s">
        <v>2585</v>
      </c>
      <c r="AD829" s="1" t="s">
        <v>1501</v>
      </c>
      <c r="AE829" s="2" t="s">
        <v>2547</v>
      </c>
      <c r="AF829" s="2" t="s">
        <v>2985</v>
      </c>
      <c r="AG829" s="1" t="s">
        <v>2289</v>
      </c>
      <c r="AH829" s="2" t="s">
        <v>3708</v>
      </c>
      <c r="AI829" s="2" t="s">
        <v>2547</v>
      </c>
      <c r="AJ829" s="2"/>
      <c r="AK829" s="2"/>
      <c r="AL829" s="2"/>
      <c r="AM829" s="2"/>
    </row>
    <row r="830" spans="1:39" ht="12.75">
      <c r="A830" s="14" t="s">
        <v>898</v>
      </c>
      <c r="B830" s="27" t="s">
        <v>2470</v>
      </c>
      <c r="C830" s="2" t="s">
        <v>615</v>
      </c>
      <c r="D830" s="2">
        <f>COUNTIF(C:C,C830)</f>
        <v>1</v>
      </c>
      <c r="E830" s="22" t="s">
        <v>3688</v>
      </c>
      <c r="F830" s="2" t="s">
        <v>3025</v>
      </c>
      <c r="G830" s="14" t="s">
        <v>112</v>
      </c>
      <c r="H830" s="28"/>
      <c r="I830" s="2"/>
      <c r="J830" s="5" t="s">
        <v>2552</v>
      </c>
      <c r="K830" s="3">
        <v>38868</v>
      </c>
      <c r="L830" s="3">
        <v>38868</v>
      </c>
      <c r="M830" s="28" t="s">
        <v>2547</v>
      </c>
      <c r="N830" s="2" t="s">
        <v>2547</v>
      </c>
      <c r="O830" s="2" t="s">
        <v>2547</v>
      </c>
      <c r="P830" s="29" t="str">
        <f>IF(OR(N830="?",(O830="?")),"?",DATE(YEAR(N830),MONTH(N830)-(O830),DAY(N830)))</f>
        <v>?</v>
      </c>
      <c r="Q830" s="2" t="s">
        <v>2547</v>
      </c>
      <c r="R830" s="2" t="s">
        <v>2547</v>
      </c>
      <c r="S830" s="2" t="s">
        <v>2547</v>
      </c>
      <c r="T830" s="29" t="str">
        <f>IF(OR(O830="?",(U830="?")),"?",DATE(YEAR(U830),MONTH(U830)-(O830),DAY(U830)))</f>
        <v>?</v>
      </c>
      <c r="U830" s="29" t="str">
        <f>IF(R830&lt;250,DATE(YEAR(N830),MONTH(N830)+(R830),DAY(N830)),IF(R830="Nvt",DATE(YEAR(N830),MONTH(N830),DAY(N830)),"?"))</f>
        <v>?</v>
      </c>
      <c r="V830" s="1" t="s">
        <v>2548</v>
      </c>
      <c r="W830" s="5" t="s">
        <v>3026</v>
      </c>
      <c r="X830" s="2" t="s">
        <v>3027</v>
      </c>
      <c r="Y830" s="5" t="s">
        <v>3774</v>
      </c>
      <c r="Z830" s="4" t="s">
        <v>2547</v>
      </c>
      <c r="AA830" s="2" t="s">
        <v>2550</v>
      </c>
      <c r="AB830" s="2" t="s">
        <v>2547</v>
      </c>
      <c r="AC830" s="2" t="s">
        <v>2547</v>
      </c>
      <c r="AD830" s="1" t="s">
        <v>1498</v>
      </c>
      <c r="AE830" s="2" t="s">
        <v>2547</v>
      </c>
      <c r="AF830" s="2"/>
      <c r="AG830" s="1" t="s">
        <v>2535</v>
      </c>
      <c r="AH830" s="2" t="s">
        <v>2547</v>
      </c>
      <c r="AI830" s="2" t="s">
        <v>2547</v>
      </c>
      <c r="AJ830" s="2"/>
      <c r="AK830" s="2"/>
      <c r="AL830" s="2"/>
      <c r="AM830" s="2"/>
    </row>
    <row r="831" spans="1:39" ht="12.75">
      <c r="A831" s="15" t="s">
        <v>992</v>
      </c>
      <c r="B831" s="27"/>
      <c r="C831" s="2"/>
      <c r="D831" s="2"/>
      <c r="E831" s="22"/>
      <c r="F831" s="2"/>
      <c r="G831" s="2"/>
      <c r="H831" s="28"/>
      <c r="I831" s="2"/>
      <c r="J831" s="15"/>
      <c r="K831" s="3"/>
      <c r="L831" s="3"/>
      <c r="M831" s="28"/>
      <c r="N831" s="2"/>
      <c r="O831" s="2"/>
      <c r="P831" s="29"/>
      <c r="Q831" s="2"/>
      <c r="R831" s="2"/>
      <c r="S831" s="2"/>
      <c r="T831" s="29"/>
      <c r="U831" s="29"/>
      <c r="V831" s="1"/>
      <c r="W831" s="5"/>
      <c r="X831" s="2"/>
      <c r="Y831" s="5"/>
      <c r="Z831" s="4"/>
      <c r="AA831" s="2"/>
      <c r="AB831" s="2"/>
      <c r="AC831" s="2"/>
      <c r="AD831" s="1"/>
      <c r="AE831" s="2"/>
      <c r="AF831" s="2"/>
      <c r="AG831" s="1"/>
      <c r="AH831" s="2"/>
      <c r="AI831" s="2"/>
      <c r="AJ831" s="2"/>
      <c r="AK831" s="2"/>
      <c r="AL831" s="2"/>
      <c r="AM831" s="2"/>
    </row>
    <row r="832" spans="1:39" ht="12.75" outlineLevel="1">
      <c r="A832" s="5" t="s">
        <v>898</v>
      </c>
      <c r="B832" s="27" t="s">
        <v>2471</v>
      </c>
      <c r="C832" s="2" t="s">
        <v>516</v>
      </c>
      <c r="D832" s="2">
        <f>COUNTIF(C:C,C832)</f>
        <v>1</v>
      </c>
      <c r="E832" s="30" t="s">
        <v>1927</v>
      </c>
      <c r="F832" s="5" t="s">
        <v>326</v>
      </c>
      <c r="G832" s="2" t="s">
        <v>2547</v>
      </c>
      <c r="H832" s="2"/>
      <c r="I832" s="2"/>
      <c r="J832" s="5" t="s">
        <v>150</v>
      </c>
      <c r="K832" s="3">
        <v>36095</v>
      </c>
      <c r="L832" s="3">
        <v>36095</v>
      </c>
      <c r="M832" s="28" t="s">
        <v>2547</v>
      </c>
      <c r="N832" s="2" t="s">
        <v>2547</v>
      </c>
      <c r="O832" s="2" t="s">
        <v>2547</v>
      </c>
      <c r="P832" s="29" t="str">
        <f>IF(OR(N832="?",(O832="?")),"?",DATE(YEAR(N832),MONTH(N832)-(O832),DAY(N832)))</f>
        <v>?</v>
      </c>
      <c r="Q832" s="2" t="s">
        <v>2547</v>
      </c>
      <c r="R832" s="2" t="s">
        <v>2547</v>
      </c>
      <c r="S832" s="2" t="s">
        <v>2547</v>
      </c>
      <c r="T832" s="29" t="str">
        <f>IF(OR(O832="?",(U832="?")),"?",DATE(YEAR(U832),MONTH(U832)-(O832),DAY(U832)))</f>
        <v>?</v>
      </c>
      <c r="U832" s="29" t="str">
        <f>IF(R832&lt;250,DATE(YEAR(N832),MONTH(N832)+(R832),DAY(N832)),IF(R832="Nvt",DATE(YEAR(N832),MONTH(N832),DAY(N832)),"?"))</f>
        <v>?</v>
      </c>
      <c r="V832" s="1" t="s">
        <v>2548</v>
      </c>
      <c r="W832" s="1" t="s">
        <v>358</v>
      </c>
      <c r="X832" s="2" t="s">
        <v>2547</v>
      </c>
      <c r="Y832" s="1" t="s">
        <v>1779</v>
      </c>
      <c r="Z832" s="4" t="s">
        <v>2547</v>
      </c>
      <c r="AA832" s="2" t="s">
        <v>2550</v>
      </c>
      <c r="AB832" s="2" t="s">
        <v>2547</v>
      </c>
      <c r="AC832" s="2" t="s">
        <v>2547</v>
      </c>
      <c r="AD832" s="1" t="s">
        <v>3377</v>
      </c>
      <c r="AE832" s="2" t="s">
        <v>2547</v>
      </c>
      <c r="AF832" s="2"/>
      <c r="AG832" s="1" t="s">
        <v>359</v>
      </c>
      <c r="AH832" s="2" t="s">
        <v>2547</v>
      </c>
      <c r="AI832" s="2" t="s">
        <v>2547</v>
      </c>
      <c r="AJ832" s="2"/>
      <c r="AK832" s="2"/>
      <c r="AL832" s="2"/>
      <c r="AM832" s="2"/>
    </row>
    <row r="833" spans="1:39" ht="12.75" outlineLevel="1">
      <c r="A833" s="5" t="s">
        <v>898</v>
      </c>
      <c r="B833" s="27" t="s">
        <v>2472</v>
      </c>
      <c r="C833" s="2" t="s">
        <v>2680</v>
      </c>
      <c r="D833" s="2">
        <f>COUNTIF(C:C,C833)</f>
        <v>1</v>
      </c>
      <c r="E833" s="30" t="s">
        <v>1928</v>
      </c>
      <c r="F833" s="1" t="s">
        <v>530</v>
      </c>
      <c r="G833" s="2" t="s">
        <v>2547</v>
      </c>
      <c r="H833" s="2"/>
      <c r="I833" s="2"/>
      <c r="J833" s="5" t="s">
        <v>150</v>
      </c>
      <c r="K833" s="3">
        <v>36508</v>
      </c>
      <c r="L833" s="3">
        <v>36504</v>
      </c>
      <c r="M833" s="5">
        <v>12</v>
      </c>
      <c r="N833" s="3">
        <v>36504</v>
      </c>
      <c r="O833" s="2" t="s">
        <v>2547</v>
      </c>
      <c r="P833" s="29" t="str">
        <f>IF(OR(N833="?",(O833="?")),"?",DATE(YEAR(N833),MONTH(N833)-(O833),DAY(N833)))</f>
        <v>?</v>
      </c>
      <c r="Q833" s="2" t="s">
        <v>2985</v>
      </c>
      <c r="R833" s="2" t="s">
        <v>1022</v>
      </c>
      <c r="S833" s="2" t="s">
        <v>2547</v>
      </c>
      <c r="T833" s="29" t="str">
        <f>IF(OR(O833="?",(U833="?")),"?",DATE(YEAR(U833),MONTH(U833)-(O833),DAY(U833)))</f>
        <v>?</v>
      </c>
      <c r="U833" s="29" t="s">
        <v>1022</v>
      </c>
      <c r="V833" s="1" t="s">
        <v>2548</v>
      </c>
      <c r="W833" s="1" t="s">
        <v>358</v>
      </c>
      <c r="X833" s="2" t="s">
        <v>2283</v>
      </c>
      <c r="Y833" s="1" t="s">
        <v>1779</v>
      </c>
      <c r="Z833" s="4" t="s">
        <v>2547</v>
      </c>
      <c r="AA833" s="2" t="s">
        <v>2550</v>
      </c>
      <c r="AB833" s="2" t="s">
        <v>1156</v>
      </c>
      <c r="AC833" s="2" t="s">
        <v>1065</v>
      </c>
      <c r="AD833" s="1" t="s">
        <v>2172</v>
      </c>
      <c r="AE833" s="2" t="s">
        <v>2547</v>
      </c>
      <c r="AF833" s="2" t="s">
        <v>2985</v>
      </c>
      <c r="AG833" s="1" t="s">
        <v>2173</v>
      </c>
      <c r="AH833" s="2" t="s">
        <v>2547</v>
      </c>
      <c r="AI833" s="2" t="s">
        <v>2547</v>
      </c>
      <c r="AJ833" s="2"/>
      <c r="AK833" s="2"/>
      <c r="AL833" s="2"/>
      <c r="AM833" s="2"/>
    </row>
    <row r="834" spans="1:39" ht="12.75" outlineLevel="1">
      <c r="A834" s="5" t="s">
        <v>898</v>
      </c>
      <c r="B834" s="27" t="s">
        <v>2473</v>
      </c>
      <c r="C834" s="2" t="s">
        <v>3400</v>
      </c>
      <c r="D834" s="2">
        <f>COUNTIF(C:C,C834)</f>
        <v>1</v>
      </c>
      <c r="E834" s="30" t="s">
        <v>1929</v>
      </c>
      <c r="F834" s="5" t="s">
        <v>2095</v>
      </c>
      <c r="G834" s="2" t="s">
        <v>2547</v>
      </c>
      <c r="H834" s="2"/>
      <c r="I834" s="2"/>
      <c r="J834" s="5" t="s">
        <v>150</v>
      </c>
      <c r="K834" s="3">
        <v>36228</v>
      </c>
      <c r="L834" s="3">
        <v>36194</v>
      </c>
      <c r="M834" s="28" t="s">
        <v>2547</v>
      </c>
      <c r="N834" s="2" t="s">
        <v>2547</v>
      </c>
      <c r="O834" s="2">
        <v>3</v>
      </c>
      <c r="P834" s="29" t="str">
        <f>IF(OR(N834="?",(O834="?")),"?",DATE(YEAR(N834),MONTH(N834)-(O834),DAY(N834)))</f>
        <v>?</v>
      </c>
      <c r="Q834" s="2" t="s">
        <v>2547</v>
      </c>
      <c r="R834" s="2" t="s">
        <v>2547</v>
      </c>
      <c r="S834" s="2" t="s">
        <v>2547</v>
      </c>
      <c r="T834" s="29" t="str">
        <f>IF(OR(O834="?",(U834="?")),"?",DATE(YEAR(U834),MONTH(U834)-(O834),DAY(U834)))</f>
        <v>?</v>
      </c>
      <c r="U834" s="29" t="str">
        <f>IF(R834&lt;250,DATE(YEAR(N834),MONTH(N834)+(R834),DAY(N834)),IF(R834="Nvt",DATE(YEAR(N834),MONTH(N834),DAY(N834)),"?"))</f>
        <v>?</v>
      </c>
      <c r="V834" s="1" t="s">
        <v>2548</v>
      </c>
      <c r="W834" s="1" t="s">
        <v>358</v>
      </c>
      <c r="X834" s="2" t="s">
        <v>2870</v>
      </c>
      <c r="Y834" s="1" t="s">
        <v>1779</v>
      </c>
      <c r="Z834" s="4" t="s">
        <v>2547</v>
      </c>
      <c r="AA834" s="2" t="s">
        <v>2550</v>
      </c>
      <c r="AB834" s="2" t="s">
        <v>1156</v>
      </c>
      <c r="AC834" s="2" t="s">
        <v>1056</v>
      </c>
      <c r="AD834" s="1" t="s">
        <v>3300</v>
      </c>
      <c r="AE834" s="2" t="s">
        <v>2547</v>
      </c>
      <c r="AF834" s="2" t="s">
        <v>2985</v>
      </c>
      <c r="AG834" s="1" t="s">
        <v>3301</v>
      </c>
      <c r="AH834" s="2" t="s">
        <v>2547</v>
      </c>
      <c r="AI834" s="2" t="s">
        <v>2547</v>
      </c>
      <c r="AJ834" s="2"/>
      <c r="AK834" s="2"/>
      <c r="AL834" s="2"/>
      <c r="AM834" s="2"/>
    </row>
    <row r="835" spans="1:39" ht="12.75">
      <c r="A835" s="13" t="s">
        <v>993</v>
      </c>
      <c r="B835" s="27"/>
      <c r="C835" s="2"/>
      <c r="D835" s="2"/>
      <c r="E835" s="22"/>
      <c r="F835" s="2"/>
      <c r="G835" s="2"/>
      <c r="H835" s="28"/>
      <c r="I835" s="2"/>
      <c r="J835" s="13"/>
      <c r="K835" s="3"/>
      <c r="L835" s="3"/>
      <c r="M835" s="5"/>
      <c r="N835" s="3"/>
      <c r="O835" s="1"/>
      <c r="P835" s="29"/>
      <c r="Q835" s="2"/>
      <c r="R835" s="1"/>
      <c r="S835" s="2"/>
      <c r="T835" s="29"/>
      <c r="U835" s="29"/>
      <c r="V835" s="5"/>
      <c r="W835" s="1"/>
      <c r="X835" s="2"/>
      <c r="Y835" s="1"/>
      <c r="Z835" s="4"/>
      <c r="AA835" s="2"/>
      <c r="AB835" s="2"/>
      <c r="AC835" s="2"/>
      <c r="AD835" s="1"/>
      <c r="AE835" s="2"/>
      <c r="AF835" s="2"/>
      <c r="AG835" s="1"/>
      <c r="AH835" s="2"/>
      <c r="AI835" s="2"/>
      <c r="AJ835" s="2"/>
      <c r="AK835" s="2"/>
      <c r="AL835" s="2"/>
      <c r="AM835" s="2"/>
    </row>
    <row r="836" spans="1:39" ht="12.75" outlineLevel="1">
      <c r="A836" s="5" t="s">
        <v>898</v>
      </c>
      <c r="B836" s="27" t="s">
        <v>2474</v>
      </c>
      <c r="C836" s="2" t="s">
        <v>1005</v>
      </c>
      <c r="D836" s="2">
        <f>COUNTIF(C:C,C836)</f>
        <v>5</v>
      </c>
      <c r="E836" s="22"/>
      <c r="F836" s="2" t="s">
        <v>2547</v>
      </c>
      <c r="G836" s="14" t="s">
        <v>124</v>
      </c>
      <c r="H836" s="28"/>
      <c r="I836" s="2"/>
      <c r="J836" s="5" t="s">
        <v>150</v>
      </c>
      <c r="K836" s="3" t="s">
        <v>2547</v>
      </c>
      <c r="L836" s="3" t="s">
        <v>2547</v>
      </c>
      <c r="M836" s="3" t="s">
        <v>2547</v>
      </c>
      <c r="N836" s="3" t="s">
        <v>2547</v>
      </c>
      <c r="O836" s="3" t="s">
        <v>2547</v>
      </c>
      <c r="P836" s="3" t="s">
        <v>2547</v>
      </c>
      <c r="Q836" s="3" t="s">
        <v>2547</v>
      </c>
      <c r="R836" s="3" t="s">
        <v>2547</v>
      </c>
      <c r="S836" s="3" t="s">
        <v>2547</v>
      </c>
      <c r="T836" s="3" t="s">
        <v>2547</v>
      </c>
      <c r="U836" s="3" t="s">
        <v>2547</v>
      </c>
      <c r="V836" s="1" t="s">
        <v>2548</v>
      </c>
      <c r="W836" s="5" t="s">
        <v>1773</v>
      </c>
      <c r="X836" s="2" t="s">
        <v>1774</v>
      </c>
      <c r="Y836" s="5" t="s">
        <v>2547</v>
      </c>
      <c r="Z836" s="4">
        <v>101</v>
      </c>
      <c r="AA836" s="2" t="s">
        <v>2550</v>
      </c>
      <c r="AB836" s="2" t="s">
        <v>888</v>
      </c>
      <c r="AC836" s="2" t="s">
        <v>490</v>
      </c>
      <c r="AD836" s="5" t="s">
        <v>2200</v>
      </c>
      <c r="AE836" s="2" t="s">
        <v>2547</v>
      </c>
      <c r="AF836" s="2" t="s">
        <v>2985</v>
      </c>
      <c r="AG836" s="5" t="s">
        <v>887</v>
      </c>
      <c r="AH836" s="2" t="s">
        <v>135</v>
      </c>
      <c r="AI836" s="2" t="s">
        <v>1772</v>
      </c>
      <c r="AJ836" s="2"/>
      <c r="AK836" s="2"/>
      <c r="AL836" s="2"/>
      <c r="AM836" s="2"/>
    </row>
    <row r="837" spans="1:39" ht="12.75" outlineLevel="1">
      <c r="A837" s="5" t="s">
        <v>898</v>
      </c>
      <c r="B837" s="27" t="s">
        <v>2474</v>
      </c>
      <c r="C837" s="2" t="s">
        <v>1005</v>
      </c>
      <c r="D837" s="2">
        <f>COUNTIF(C:C,C837)</f>
        <v>5</v>
      </c>
      <c r="E837" s="22"/>
      <c r="F837" s="2" t="s">
        <v>2547</v>
      </c>
      <c r="G837" s="14" t="s">
        <v>124</v>
      </c>
      <c r="H837" s="28"/>
      <c r="I837" s="2"/>
      <c r="J837" s="5" t="s">
        <v>150</v>
      </c>
      <c r="K837" s="3">
        <v>35564</v>
      </c>
      <c r="L837" s="3">
        <v>35551</v>
      </c>
      <c r="M837" s="28" t="s">
        <v>2547</v>
      </c>
      <c r="N837" s="2" t="s">
        <v>2547</v>
      </c>
      <c r="O837" s="2" t="s">
        <v>2547</v>
      </c>
      <c r="P837" s="29" t="str">
        <f>IF(OR(N837="?",(O837="?")),"?",DATE(YEAR(N837),MONTH(N837)-(O837),DAY(N837)))</f>
        <v>?</v>
      </c>
      <c r="Q837" s="2" t="s">
        <v>2547</v>
      </c>
      <c r="R837" s="2" t="s">
        <v>2547</v>
      </c>
      <c r="S837" s="2" t="s">
        <v>2547</v>
      </c>
      <c r="T837" s="29" t="str">
        <f>IF(OR(O837="?",(U837="?")),"?",DATE(YEAR(U837),MONTH(U837)-(O837),DAY(U837)))</f>
        <v>?</v>
      </c>
      <c r="U837" s="29" t="str">
        <f>IF(R837&lt;250,DATE(YEAR(N837),MONTH(N837)+(R837),DAY(N837)),IF(R837="Nvt",DATE(YEAR(N837),MONTH(N837),DAY(N837)),"?"))</f>
        <v>?</v>
      </c>
      <c r="V837" s="1" t="s">
        <v>2548</v>
      </c>
      <c r="W837" s="5" t="s">
        <v>1773</v>
      </c>
      <c r="X837" s="2" t="s">
        <v>1774</v>
      </c>
      <c r="Y837" s="1" t="s">
        <v>2549</v>
      </c>
      <c r="Z837" s="4">
        <v>122</v>
      </c>
      <c r="AA837" s="2" t="s">
        <v>2550</v>
      </c>
      <c r="AB837" s="2" t="s">
        <v>888</v>
      </c>
      <c r="AC837" s="2" t="s">
        <v>490</v>
      </c>
      <c r="AD837" s="1" t="s">
        <v>1498</v>
      </c>
      <c r="AE837" s="2" t="s">
        <v>2547</v>
      </c>
      <c r="AF837" s="2" t="s">
        <v>2985</v>
      </c>
      <c r="AG837" s="5" t="s">
        <v>304</v>
      </c>
      <c r="AH837" s="2" t="s">
        <v>889</v>
      </c>
      <c r="AI837" s="2" t="s">
        <v>136</v>
      </c>
      <c r="AJ837" s="2"/>
      <c r="AK837" s="2"/>
      <c r="AL837" s="2"/>
      <c r="AM837" s="2"/>
    </row>
    <row r="838" spans="1:39" ht="12.75" outlineLevel="1">
      <c r="A838" s="5" t="s">
        <v>898</v>
      </c>
      <c r="B838" s="27" t="s">
        <v>2474</v>
      </c>
      <c r="C838" s="2" t="s">
        <v>1005</v>
      </c>
      <c r="D838" s="2">
        <f>COUNTIF(C:C,C838)</f>
        <v>5</v>
      </c>
      <c r="E838" s="22"/>
      <c r="F838" s="2" t="s">
        <v>2547</v>
      </c>
      <c r="G838" s="14" t="s">
        <v>124</v>
      </c>
      <c r="H838" s="28"/>
      <c r="I838" s="2"/>
      <c r="J838" s="5" t="s">
        <v>150</v>
      </c>
      <c r="K838" s="3" t="s">
        <v>2547</v>
      </c>
      <c r="L838" s="3" t="s">
        <v>2547</v>
      </c>
      <c r="M838" s="3" t="s">
        <v>2547</v>
      </c>
      <c r="N838" s="3" t="s">
        <v>2547</v>
      </c>
      <c r="O838" s="3" t="s">
        <v>2547</v>
      </c>
      <c r="P838" s="3" t="s">
        <v>2547</v>
      </c>
      <c r="Q838" s="3" t="s">
        <v>2547</v>
      </c>
      <c r="R838" s="3" t="s">
        <v>2547</v>
      </c>
      <c r="S838" s="3" t="s">
        <v>2547</v>
      </c>
      <c r="T838" s="3" t="s">
        <v>2547</v>
      </c>
      <c r="U838" s="3" t="s">
        <v>2547</v>
      </c>
      <c r="V838" s="1" t="s">
        <v>2548</v>
      </c>
      <c r="W838" s="5" t="s">
        <v>1773</v>
      </c>
      <c r="X838" s="2" t="s">
        <v>1774</v>
      </c>
      <c r="Y838" s="5" t="s">
        <v>2547</v>
      </c>
      <c r="Z838" s="4">
        <v>122</v>
      </c>
      <c r="AA838" s="2" t="s">
        <v>2550</v>
      </c>
      <c r="AB838" s="2" t="s">
        <v>888</v>
      </c>
      <c r="AC838" s="2" t="s">
        <v>490</v>
      </c>
      <c r="AD838" s="5" t="s">
        <v>1498</v>
      </c>
      <c r="AE838" s="2" t="s">
        <v>2547</v>
      </c>
      <c r="AF838" s="2" t="s">
        <v>2985</v>
      </c>
      <c r="AG838" s="5" t="s">
        <v>884</v>
      </c>
      <c r="AH838" s="2" t="s">
        <v>890</v>
      </c>
      <c r="AI838" s="2" t="s">
        <v>137</v>
      </c>
      <c r="AJ838" s="2"/>
      <c r="AK838" s="2"/>
      <c r="AL838" s="2"/>
      <c r="AM838" s="2"/>
    </row>
    <row r="839" spans="1:39" ht="12.75" outlineLevel="1">
      <c r="A839" s="5" t="s">
        <v>898</v>
      </c>
      <c r="B839" s="27" t="s">
        <v>2474</v>
      </c>
      <c r="C839" s="2" t="s">
        <v>1005</v>
      </c>
      <c r="D839" s="2">
        <f>COUNTIF(C:C,C839)</f>
        <v>5</v>
      </c>
      <c r="E839" s="22"/>
      <c r="F839" s="2" t="s">
        <v>2547</v>
      </c>
      <c r="G839" s="14" t="s">
        <v>124</v>
      </c>
      <c r="H839" s="28"/>
      <c r="I839" s="2"/>
      <c r="J839" s="5" t="s">
        <v>150</v>
      </c>
      <c r="K839" s="3" t="s">
        <v>2547</v>
      </c>
      <c r="L839" s="3" t="s">
        <v>2547</v>
      </c>
      <c r="M839" s="3" t="s">
        <v>2547</v>
      </c>
      <c r="N839" s="3" t="s">
        <v>2547</v>
      </c>
      <c r="O839" s="3" t="s">
        <v>2547</v>
      </c>
      <c r="P839" s="3" t="s">
        <v>2547</v>
      </c>
      <c r="Q839" s="3" t="s">
        <v>2547</v>
      </c>
      <c r="R839" s="3" t="s">
        <v>2547</v>
      </c>
      <c r="S839" s="3" t="s">
        <v>2547</v>
      </c>
      <c r="T839" s="3" t="s">
        <v>2547</v>
      </c>
      <c r="U839" s="3" t="s">
        <v>2547</v>
      </c>
      <c r="V839" s="1" t="s">
        <v>2548</v>
      </c>
      <c r="W839" s="5" t="s">
        <v>1773</v>
      </c>
      <c r="X839" s="2" t="s">
        <v>1774</v>
      </c>
      <c r="Y839" s="5" t="s">
        <v>2547</v>
      </c>
      <c r="Z839" s="4">
        <v>101</v>
      </c>
      <c r="AA839" s="2" t="s">
        <v>2550</v>
      </c>
      <c r="AB839" s="2" t="s">
        <v>888</v>
      </c>
      <c r="AC839" s="2" t="s">
        <v>490</v>
      </c>
      <c r="AD839" s="5" t="s">
        <v>1494</v>
      </c>
      <c r="AE839" s="2" t="s">
        <v>2547</v>
      </c>
      <c r="AF839" s="2" t="s">
        <v>2985</v>
      </c>
      <c r="AG839" s="5" t="s">
        <v>885</v>
      </c>
      <c r="AH839" s="2" t="s">
        <v>889</v>
      </c>
      <c r="AI839" s="2" t="s">
        <v>139</v>
      </c>
      <c r="AJ839" s="2"/>
      <c r="AK839" s="2"/>
      <c r="AL839" s="2"/>
      <c r="AM839" s="2"/>
    </row>
    <row r="840" spans="1:39" ht="12.75" outlineLevel="1">
      <c r="A840" s="5" t="s">
        <v>898</v>
      </c>
      <c r="B840" s="27" t="s">
        <v>2474</v>
      </c>
      <c r="C840" s="2" t="s">
        <v>1005</v>
      </c>
      <c r="D840" s="2">
        <f>COUNTIF(C:C,C840)</f>
        <v>5</v>
      </c>
      <c r="E840" s="22"/>
      <c r="F840" s="2" t="s">
        <v>2547</v>
      </c>
      <c r="G840" s="14" t="s">
        <v>124</v>
      </c>
      <c r="H840" s="28"/>
      <c r="I840" s="2"/>
      <c r="J840" s="5" t="s">
        <v>150</v>
      </c>
      <c r="K840" s="3" t="s">
        <v>2547</v>
      </c>
      <c r="L840" s="3" t="s">
        <v>2547</v>
      </c>
      <c r="M840" s="3" t="s">
        <v>2547</v>
      </c>
      <c r="N840" s="3" t="s">
        <v>2547</v>
      </c>
      <c r="O840" s="3" t="s">
        <v>2547</v>
      </c>
      <c r="P840" s="3" t="s">
        <v>2547</v>
      </c>
      <c r="Q840" s="3" t="s">
        <v>2547</v>
      </c>
      <c r="R840" s="3" t="s">
        <v>2547</v>
      </c>
      <c r="S840" s="3" t="s">
        <v>2547</v>
      </c>
      <c r="T840" s="3" t="s">
        <v>2547</v>
      </c>
      <c r="U840" s="3" t="s">
        <v>2547</v>
      </c>
      <c r="V840" s="1" t="s">
        <v>2548</v>
      </c>
      <c r="W840" s="5" t="s">
        <v>1773</v>
      </c>
      <c r="X840" s="2" t="s">
        <v>1774</v>
      </c>
      <c r="Y840" s="5" t="s">
        <v>2547</v>
      </c>
      <c r="Z840" s="4">
        <v>101</v>
      </c>
      <c r="AA840" s="2" t="s">
        <v>2550</v>
      </c>
      <c r="AB840" s="2" t="s">
        <v>888</v>
      </c>
      <c r="AC840" s="2" t="s">
        <v>490</v>
      </c>
      <c r="AD840" s="5" t="s">
        <v>1494</v>
      </c>
      <c r="AE840" s="2" t="s">
        <v>2547</v>
      </c>
      <c r="AF840" s="2" t="s">
        <v>2985</v>
      </c>
      <c r="AG840" s="5" t="s">
        <v>886</v>
      </c>
      <c r="AH840" s="2" t="s">
        <v>890</v>
      </c>
      <c r="AI840" s="2" t="s">
        <v>138</v>
      </c>
      <c r="AJ840" s="2"/>
      <c r="AK840" s="2"/>
      <c r="AL840" s="2"/>
      <c r="AM840" s="2"/>
    </row>
    <row r="841" spans="1:39" ht="12.75" outlineLevel="1">
      <c r="A841" s="5" t="s">
        <v>898</v>
      </c>
      <c r="B841" s="27" t="s">
        <v>2475</v>
      </c>
      <c r="C841" s="2" t="s">
        <v>1006</v>
      </c>
      <c r="D841" s="2">
        <f>COUNTIF(C:C,C841)</f>
        <v>1</v>
      </c>
      <c r="E841" s="30" t="s">
        <v>1930</v>
      </c>
      <c r="F841" s="5" t="s">
        <v>2012</v>
      </c>
      <c r="G841" s="14" t="s">
        <v>124</v>
      </c>
      <c r="H841" s="28"/>
      <c r="I841" s="2"/>
      <c r="J841" s="5" t="s">
        <v>150</v>
      </c>
      <c r="K841" s="2"/>
      <c r="L841" s="3">
        <v>37055</v>
      </c>
      <c r="M841" s="5" t="s">
        <v>1022</v>
      </c>
      <c r="N841" s="2" t="s">
        <v>1022</v>
      </c>
      <c r="O841" s="2">
        <v>3</v>
      </c>
      <c r="P841" s="29" t="s">
        <v>2547</v>
      </c>
      <c r="Q841" s="2" t="s">
        <v>3708</v>
      </c>
      <c r="R841" s="2" t="s">
        <v>3708</v>
      </c>
      <c r="S841" s="2" t="s">
        <v>2547</v>
      </c>
      <c r="T841" s="29" t="s">
        <v>2547</v>
      </c>
      <c r="U841" s="29" t="s">
        <v>1022</v>
      </c>
      <c r="V841" s="1" t="s">
        <v>2548</v>
      </c>
      <c r="W841" s="5" t="s">
        <v>413</v>
      </c>
      <c r="X841" s="2" t="s">
        <v>559</v>
      </c>
      <c r="Y841" s="1" t="s">
        <v>2549</v>
      </c>
      <c r="Z841" s="4" t="s">
        <v>2547</v>
      </c>
      <c r="AA841" s="2" t="s">
        <v>2550</v>
      </c>
      <c r="AB841" s="2" t="s">
        <v>2547</v>
      </c>
      <c r="AC841" s="2" t="s">
        <v>414</v>
      </c>
      <c r="AD841" s="1" t="s">
        <v>1498</v>
      </c>
      <c r="AE841" s="2" t="s">
        <v>2547</v>
      </c>
      <c r="AF841" s="2"/>
      <c r="AG841" s="1" t="s">
        <v>391</v>
      </c>
      <c r="AH841" s="2" t="s">
        <v>2547</v>
      </c>
      <c r="AI841" s="2" t="s">
        <v>415</v>
      </c>
      <c r="AJ841" s="2"/>
      <c r="AK841" s="2"/>
      <c r="AL841" s="2"/>
      <c r="AM841" s="2"/>
    </row>
    <row r="842" spans="1:39" ht="12.75">
      <c r="A842" s="5" t="s">
        <v>898</v>
      </c>
      <c r="B842" s="27" t="s">
        <v>2476</v>
      </c>
      <c r="C842" s="2" t="s">
        <v>1354</v>
      </c>
      <c r="D842" s="2">
        <f>COUNTIF(C:C,C842)</f>
        <v>1</v>
      </c>
      <c r="E842" s="30"/>
      <c r="F842" s="5" t="s">
        <v>2547</v>
      </c>
      <c r="G842" s="14" t="s">
        <v>124</v>
      </c>
      <c r="H842" s="5"/>
      <c r="I842" s="2"/>
      <c r="J842" s="5" t="s">
        <v>150</v>
      </c>
      <c r="K842" s="3">
        <v>35572</v>
      </c>
      <c r="L842" s="3" t="s">
        <v>2547</v>
      </c>
      <c r="M842" s="28" t="s">
        <v>2547</v>
      </c>
      <c r="N842" s="3" t="s">
        <v>2547</v>
      </c>
      <c r="O842" s="3" t="s">
        <v>2547</v>
      </c>
      <c r="P842" s="29" t="str">
        <f>IF(OR(N842="?",(O842="?")),"?",DATE(YEAR(N842),MONTH(N842)-(O842),DAY(N842)))</f>
        <v>?</v>
      </c>
      <c r="Q842" s="3" t="s">
        <v>2547</v>
      </c>
      <c r="R842" s="3" t="s">
        <v>2547</v>
      </c>
      <c r="S842" s="3" t="s">
        <v>2547</v>
      </c>
      <c r="T842" s="29" t="str">
        <f>IF(OR(O842="?",(U842="?")),"?",DATE(YEAR(U842),MONTH(U842)-(O842),DAY(U842)))</f>
        <v>?</v>
      </c>
      <c r="U842" s="29" t="str">
        <f>IF(R842&lt;250,DATE(YEAR(N842),MONTH(N842)+(R842),DAY(N842)),IF(R842="Nvt",DATE(YEAR(N842),MONTH(N842),DAY(N842)),"?"))</f>
        <v>?</v>
      </c>
      <c r="V842" s="3" t="s">
        <v>2547</v>
      </c>
      <c r="W842" s="5" t="s">
        <v>1809</v>
      </c>
      <c r="X842" s="2" t="s">
        <v>1810</v>
      </c>
      <c r="Y842" s="2" t="s">
        <v>1811</v>
      </c>
      <c r="Z842" s="4" t="s">
        <v>2547</v>
      </c>
      <c r="AA842" s="2" t="s">
        <v>2547</v>
      </c>
      <c r="AB842" s="2" t="s">
        <v>1156</v>
      </c>
      <c r="AC842" s="2" t="s">
        <v>2547</v>
      </c>
      <c r="AD842" s="2" t="s">
        <v>2547</v>
      </c>
      <c r="AE842" s="2" t="s">
        <v>2547</v>
      </c>
      <c r="AF842" s="2"/>
      <c r="AG842" s="2" t="s">
        <v>1788</v>
      </c>
      <c r="AH842" s="2" t="s">
        <v>2547</v>
      </c>
      <c r="AI842" s="2" t="s">
        <v>2547</v>
      </c>
      <c r="AJ842" s="2"/>
      <c r="AK842" s="2"/>
      <c r="AL842" s="2"/>
      <c r="AM842" s="2"/>
    </row>
    <row r="843" spans="1:39" ht="12.75">
      <c r="A843" s="14" t="s">
        <v>898</v>
      </c>
      <c r="B843" s="27" t="s">
        <v>2477</v>
      </c>
      <c r="C843" s="2" t="s">
        <v>250</v>
      </c>
      <c r="D843" s="2">
        <f>COUNTIF(C:C,C843)</f>
        <v>1</v>
      </c>
      <c r="E843" s="30" t="s">
        <v>1931</v>
      </c>
      <c r="F843" s="5" t="s">
        <v>1010</v>
      </c>
      <c r="G843" s="2" t="s">
        <v>122</v>
      </c>
      <c r="H843" s="28"/>
      <c r="I843" s="2"/>
      <c r="J843" s="5" t="s">
        <v>143</v>
      </c>
      <c r="K843" s="2" t="s">
        <v>2547</v>
      </c>
      <c r="L843" s="2" t="s">
        <v>2547</v>
      </c>
      <c r="M843" s="28" t="s">
        <v>2547</v>
      </c>
      <c r="N843" s="2" t="s">
        <v>2547</v>
      </c>
      <c r="O843" s="2" t="s">
        <v>2547</v>
      </c>
      <c r="P843" s="29" t="str">
        <f>IF(OR(N843="?",(O843="?")),"?",DATE(YEAR(N843),MONTH(N843)-(O843),DAY(N843)))</f>
        <v>?</v>
      </c>
      <c r="Q843" s="2" t="s">
        <v>2547</v>
      </c>
      <c r="R843" s="2" t="s">
        <v>2547</v>
      </c>
      <c r="S843" s="2" t="s">
        <v>2547</v>
      </c>
      <c r="T843" s="29" t="str">
        <f>IF(OR(O843="?",(U843="?")),"?",DATE(YEAR(U843),MONTH(U843)-(O843),DAY(U843)))</f>
        <v>?</v>
      </c>
      <c r="U843" s="29" t="str">
        <f>IF(R843&lt;250,DATE(YEAR(N843),MONTH(N843)+(R843),DAY(N843)),IF(R843="Nvt",DATE(YEAR(N843),MONTH(N843),DAY(N843)),"?"))</f>
        <v>?</v>
      </c>
      <c r="V843" s="1" t="s">
        <v>2548</v>
      </c>
      <c r="W843" s="5" t="s">
        <v>3928</v>
      </c>
      <c r="X843" s="2" t="s">
        <v>3929</v>
      </c>
      <c r="Y843" s="1" t="s">
        <v>145</v>
      </c>
      <c r="Z843" s="4">
        <v>735</v>
      </c>
      <c r="AA843" s="2" t="s">
        <v>2550</v>
      </c>
      <c r="AB843" s="2" t="s">
        <v>3930</v>
      </c>
      <c r="AC843" s="2" t="s">
        <v>2839</v>
      </c>
      <c r="AD843" s="1" t="s">
        <v>1498</v>
      </c>
      <c r="AE843" s="2" t="s">
        <v>3931</v>
      </c>
      <c r="AF843" s="2" t="s">
        <v>2985</v>
      </c>
      <c r="AG843" s="1" t="s">
        <v>1838</v>
      </c>
      <c r="AH843" s="2" t="s">
        <v>2547</v>
      </c>
      <c r="AI843" s="2" t="s">
        <v>2547</v>
      </c>
      <c r="AJ843" s="2"/>
      <c r="AK843" s="2"/>
      <c r="AL843" s="2"/>
      <c r="AM843" s="2"/>
    </row>
    <row r="844" spans="1:39" ht="12.75">
      <c r="A844" s="15" t="s">
        <v>1802</v>
      </c>
      <c r="B844" s="27"/>
      <c r="C844" s="2"/>
      <c r="D844" s="2"/>
      <c r="E844" s="30"/>
      <c r="F844" s="5"/>
      <c r="G844" s="2"/>
      <c r="H844" s="28"/>
      <c r="I844" s="2"/>
      <c r="J844" s="15"/>
      <c r="K844" s="2"/>
      <c r="L844" s="2"/>
      <c r="M844" s="28"/>
      <c r="N844" s="2"/>
      <c r="O844" s="2"/>
      <c r="P844" s="29"/>
      <c r="Q844" s="2"/>
      <c r="R844" s="2"/>
      <c r="S844" s="2"/>
      <c r="T844" s="29"/>
      <c r="U844" s="29"/>
      <c r="V844" s="1"/>
      <c r="W844" s="5"/>
      <c r="X844" s="2"/>
      <c r="Y844" s="1"/>
      <c r="Z844" s="4"/>
      <c r="AA844" s="2"/>
      <c r="AB844" s="2"/>
      <c r="AC844" s="2"/>
      <c r="AD844" s="1"/>
      <c r="AE844" s="2"/>
      <c r="AF844" s="2"/>
      <c r="AG844" s="1"/>
      <c r="AH844" s="2"/>
      <c r="AI844" s="2"/>
      <c r="AJ844" s="2"/>
      <c r="AK844" s="2"/>
      <c r="AL844" s="2"/>
      <c r="AM844" s="2"/>
    </row>
    <row r="845" spans="1:39" ht="12.75" outlineLevel="1">
      <c r="A845" s="5" t="s">
        <v>901</v>
      </c>
      <c r="B845" s="27" t="s">
        <v>2478</v>
      </c>
      <c r="C845" s="2" t="s">
        <v>3697</v>
      </c>
      <c r="D845" s="2"/>
      <c r="E845" s="22"/>
      <c r="F845" s="2" t="s">
        <v>783</v>
      </c>
      <c r="G845" s="2" t="s">
        <v>125</v>
      </c>
      <c r="H845" s="2"/>
      <c r="I845" s="2"/>
      <c r="J845" s="5" t="s">
        <v>1781</v>
      </c>
      <c r="K845" s="3">
        <v>34372</v>
      </c>
      <c r="L845" s="3">
        <v>34335</v>
      </c>
      <c r="M845" s="28">
        <v>12</v>
      </c>
      <c r="N845" s="3">
        <v>34700</v>
      </c>
      <c r="O845" s="2" t="s">
        <v>2547</v>
      </c>
      <c r="P845" s="29" t="str">
        <f>IF(OR(N845="?",(O845="?")),"?",DATE(YEAR(N845),MONTH(N845)-(O845),DAY(N845)))</f>
        <v>?</v>
      </c>
      <c r="Q845" s="2" t="s">
        <v>2985</v>
      </c>
      <c r="R845" s="2">
        <v>12</v>
      </c>
      <c r="S845" s="2" t="s">
        <v>2547</v>
      </c>
      <c r="T845" s="29" t="str">
        <f>IF(OR(O845="?",(U845="?")),"?",DATE(YEAR(U845),MONTH(U845)-(O845),DAY(U845)))</f>
        <v>?</v>
      </c>
      <c r="U845" s="29">
        <f>IF(R845&lt;250,DATE(YEAR(N845),MONTH(N845)+(R845),DAY(N845)),IF(R845="Nvt",DATE(YEAR(N845),MONTH(N845),DAY(N845)),"?"))</f>
        <v>35065</v>
      </c>
      <c r="V845" s="1" t="s">
        <v>2548</v>
      </c>
      <c r="W845" s="1" t="s">
        <v>1802</v>
      </c>
      <c r="X845" s="2" t="s">
        <v>363</v>
      </c>
      <c r="Y845" s="1" t="s">
        <v>148</v>
      </c>
      <c r="Z845" s="4" t="s">
        <v>2547</v>
      </c>
      <c r="AA845" s="2" t="s">
        <v>2550</v>
      </c>
      <c r="AB845" s="2" t="s">
        <v>1156</v>
      </c>
      <c r="AC845" s="2" t="s">
        <v>2547</v>
      </c>
      <c r="AD845" s="1" t="s">
        <v>1498</v>
      </c>
      <c r="AE845" s="2" t="s">
        <v>719</v>
      </c>
      <c r="AF845" s="2"/>
      <c r="AG845" s="1" t="s">
        <v>1803</v>
      </c>
      <c r="AH845" s="2" t="s">
        <v>3708</v>
      </c>
      <c r="AI845" s="2" t="s">
        <v>2547</v>
      </c>
      <c r="AJ845" s="2"/>
      <c r="AK845" s="2"/>
      <c r="AL845" s="2"/>
      <c r="AM845" s="2"/>
    </row>
    <row r="846" spans="1:39" ht="12.75" outlineLevel="1">
      <c r="A846" s="5" t="s">
        <v>901</v>
      </c>
      <c r="B846" s="27" t="s">
        <v>2479</v>
      </c>
      <c r="C846" s="2" t="s">
        <v>3698</v>
      </c>
      <c r="D846" s="2"/>
      <c r="E846" s="22"/>
      <c r="F846" s="2" t="s">
        <v>783</v>
      </c>
      <c r="G846" s="2" t="s">
        <v>125</v>
      </c>
      <c r="H846" s="2"/>
      <c r="I846" s="2"/>
      <c r="J846" s="5" t="s">
        <v>1781</v>
      </c>
      <c r="K846" s="3">
        <v>34372</v>
      </c>
      <c r="L846" s="3">
        <v>34335</v>
      </c>
      <c r="M846" s="28">
        <v>24</v>
      </c>
      <c r="N846" s="3">
        <v>35065</v>
      </c>
      <c r="O846" s="2" t="s">
        <v>2547</v>
      </c>
      <c r="P846" s="29" t="str">
        <f>IF(OR(N846="?",(O846="?")),"?",DATE(YEAR(N846),MONTH(N846)-(O846),DAY(N846)))</f>
        <v>?</v>
      </c>
      <c r="Q846" s="2" t="s">
        <v>2985</v>
      </c>
      <c r="R846" s="2">
        <v>12</v>
      </c>
      <c r="S846" s="2" t="s">
        <v>2547</v>
      </c>
      <c r="T846" s="29" t="str">
        <f>IF(OR(O846="?",(U846="?")),"?",DATE(YEAR(U846),MONTH(U846)-(O846),DAY(U846)))</f>
        <v>?</v>
      </c>
      <c r="U846" s="29">
        <f>IF(R846&lt;250,DATE(YEAR(N846),MONTH(N846)+(R846),DAY(N846)),IF(R846="Nvt",DATE(YEAR(N846),MONTH(N846),DAY(N846)),"?"))</f>
        <v>35431</v>
      </c>
      <c r="V846" s="1" t="s">
        <v>2548</v>
      </c>
      <c r="W846" s="1" t="s">
        <v>1802</v>
      </c>
      <c r="X846" s="2" t="s">
        <v>363</v>
      </c>
      <c r="Y846" s="1" t="s">
        <v>148</v>
      </c>
      <c r="Z846" s="4" t="s">
        <v>2547</v>
      </c>
      <c r="AA846" s="2" t="s">
        <v>2550</v>
      </c>
      <c r="AB846" s="2" t="s">
        <v>1156</v>
      </c>
      <c r="AC846" s="2" t="s">
        <v>2547</v>
      </c>
      <c r="AD846" s="1" t="s">
        <v>1498</v>
      </c>
      <c r="AE846" s="2" t="s">
        <v>719</v>
      </c>
      <c r="AF846" s="2"/>
      <c r="AG846" s="1" t="s">
        <v>1804</v>
      </c>
      <c r="AH846" s="2" t="s">
        <v>3708</v>
      </c>
      <c r="AI846" s="2" t="s">
        <v>2547</v>
      </c>
      <c r="AJ846" s="2"/>
      <c r="AK846" s="2"/>
      <c r="AL846" s="2"/>
      <c r="AM846" s="2"/>
    </row>
    <row r="847" spans="1:39" ht="12.75" outlineLevel="1">
      <c r="A847" s="5"/>
      <c r="B847" s="27"/>
      <c r="C847" s="2"/>
      <c r="D847" s="2"/>
      <c r="E847" s="22"/>
      <c r="F847" s="2"/>
      <c r="G847" s="2"/>
      <c r="H847" s="2"/>
      <c r="I847" s="2"/>
      <c r="J847" s="5"/>
      <c r="K847" s="3"/>
      <c r="L847" s="3"/>
      <c r="M847" s="28"/>
      <c r="N847" s="3"/>
      <c r="O847" s="2"/>
      <c r="P847" s="29"/>
      <c r="Q847" s="2"/>
      <c r="R847" s="2"/>
      <c r="S847" s="2"/>
      <c r="T847" s="29"/>
      <c r="U847" s="29"/>
      <c r="V847" s="1"/>
      <c r="W847" s="1"/>
      <c r="X847" s="2"/>
      <c r="Y847" s="1"/>
      <c r="Z847" s="4"/>
      <c r="AA847" s="2"/>
      <c r="AB847" s="2"/>
      <c r="AC847" s="2"/>
      <c r="AD847" s="1"/>
      <c r="AE847" s="2"/>
      <c r="AF847" s="2"/>
      <c r="AG847" s="1"/>
      <c r="AH847" s="2"/>
      <c r="AI847" s="2"/>
      <c r="AJ847" s="2"/>
      <c r="AK847" s="2"/>
      <c r="AL847" s="2"/>
      <c r="AM847" s="2"/>
    </row>
    <row r="848" spans="1:39" ht="12.75" outlineLevel="1">
      <c r="A848" s="15" t="s">
        <v>308</v>
      </c>
      <c r="B848" s="27"/>
      <c r="C848" s="2"/>
      <c r="D848" s="2"/>
      <c r="E848" s="22"/>
      <c r="F848" s="2"/>
      <c r="G848" s="2"/>
      <c r="H848" s="2"/>
      <c r="I848" s="2"/>
      <c r="J848" s="5"/>
      <c r="K848" s="3"/>
      <c r="L848" s="3"/>
      <c r="M848" s="28"/>
      <c r="N848" s="3"/>
      <c r="O848" s="2"/>
      <c r="P848" s="29"/>
      <c r="Q848" s="2"/>
      <c r="R848" s="2"/>
      <c r="S848" s="2"/>
      <c r="T848" s="29"/>
      <c r="U848" s="29"/>
      <c r="V848" s="1"/>
      <c r="W848" s="1"/>
      <c r="X848" s="2"/>
      <c r="Y848" s="1"/>
      <c r="Z848" s="4"/>
      <c r="AA848" s="2"/>
      <c r="AB848" s="2"/>
      <c r="AC848" s="2"/>
      <c r="AD848" s="1"/>
      <c r="AE848" s="2"/>
      <c r="AF848" s="2"/>
      <c r="AG848" s="1"/>
      <c r="AH848" s="2"/>
      <c r="AI848" s="2"/>
      <c r="AJ848" s="2"/>
      <c r="AK848" s="2"/>
      <c r="AL848" s="2"/>
      <c r="AM848" s="2"/>
    </row>
    <row r="849" spans="1:39" ht="12.75" outlineLevel="1">
      <c r="A849" s="5" t="s">
        <v>898</v>
      </c>
      <c r="B849" s="27" t="s">
        <v>311</v>
      </c>
      <c r="C849" s="2" t="s">
        <v>310</v>
      </c>
      <c r="D849" s="2">
        <f>COUNTIF(C:C,C849)</f>
        <v>1</v>
      </c>
      <c r="E849" s="27" t="s">
        <v>309</v>
      </c>
      <c r="F849" s="2"/>
      <c r="G849" s="2"/>
      <c r="H849" s="2"/>
      <c r="I849" s="2"/>
      <c r="J849" s="5"/>
      <c r="K849" s="3">
        <v>40295</v>
      </c>
      <c r="L849" s="3">
        <v>40295</v>
      </c>
      <c r="M849" s="28">
        <v>12</v>
      </c>
      <c r="N849" s="3">
        <v>40659</v>
      </c>
      <c r="O849" s="2">
        <v>3</v>
      </c>
      <c r="P849" s="29">
        <v>40569</v>
      </c>
      <c r="Q849" s="2" t="s">
        <v>2985</v>
      </c>
      <c r="R849" s="2">
        <v>12</v>
      </c>
      <c r="S849" s="2" t="s">
        <v>2547</v>
      </c>
      <c r="T849" s="29">
        <v>40934</v>
      </c>
      <c r="U849" s="29">
        <v>41025</v>
      </c>
      <c r="V849" s="5" t="s">
        <v>2548</v>
      </c>
      <c r="W849" s="5" t="s">
        <v>939</v>
      </c>
      <c r="X849" s="2" t="s">
        <v>940</v>
      </c>
      <c r="Y849" s="5" t="s">
        <v>1384</v>
      </c>
      <c r="Z849" s="4">
        <v>6454</v>
      </c>
      <c r="AA849" s="2" t="s">
        <v>2550</v>
      </c>
      <c r="AB849" s="2" t="s">
        <v>941</v>
      </c>
      <c r="AC849" s="2" t="s">
        <v>942</v>
      </c>
      <c r="AD849" s="5" t="s">
        <v>1507</v>
      </c>
      <c r="AE849" s="2" t="s">
        <v>2547</v>
      </c>
      <c r="AF849" s="2" t="s">
        <v>2985</v>
      </c>
      <c r="AG849" s="5" t="s">
        <v>943</v>
      </c>
      <c r="AH849" s="2" t="s">
        <v>1733</v>
      </c>
      <c r="AI849" s="2" t="s">
        <v>944</v>
      </c>
      <c r="AJ849" s="2"/>
      <c r="AK849" s="2"/>
      <c r="AL849" s="2"/>
      <c r="AM849" s="2"/>
    </row>
    <row r="850" spans="1:39" ht="12.75">
      <c r="A850" s="15" t="s">
        <v>1793</v>
      </c>
      <c r="B850" s="27"/>
      <c r="C850" s="2"/>
      <c r="D850" s="2"/>
      <c r="E850" s="22"/>
      <c r="F850" s="2"/>
      <c r="G850" s="2"/>
      <c r="H850" s="2"/>
      <c r="I850" s="2"/>
      <c r="J850" s="15"/>
      <c r="K850" s="3"/>
      <c r="L850" s="3"/>
      <c r="M850" s="28"/>
      <c r="N850" s="3"/>
      <c r="O850" s="2"/>
      <c r="P850" s="29"/>
      <c r="Q850" s="2"/>
      <c r="R850" s="2"/>
      <c r="S850" s="2"/>
      <c r="T850" s="29"/>
      <c r="U850" s="29"/>
      <c r="V850" s="1"/>
      <c r="W850" s="1"/>
      <c r="X850" s="2"/>
      <c r="Y850" s="1"/>
      <c r="Z850" s="4"/>
      <c r="AA850" s="2"/>
      <c r="AB850" s="2"/>
      <c r="AC850" s="2"/>
      <c r="AD850" s="1"/>
      <c r="AE850" s="2"/>
      <c r="AF850" s="2"/>
      <c r="AG850" s="1"/>
      <c r="AH850" s="2"/>
      <c r="AI850" s="2"/>
      <c r="AJ850" s="2"/>
      <c r="AK850" s="2"/>
      <c r="AL850" s="2"/>
      <c r="AM850" s="2"/>
    </row>
    <row r="851" spans="1:39" ht="12.75" outlineLevel="1">
      <c r="A851" s="5" t="s">
        <v>898</v>
      </c>
      <c r="B851" s="27" t="s">
        <v>2480</v>
      </c>
      <c r="C851" s="2" t="s">
        <v>2684</v>
      </c>
      <c r="D851" s="2">
        <f>COUNTIF(C:C,C851)</f>
        <v>1</v>
      </c>
      <c r="E851" s="30" t="s">
        <v>1932</v>
      </c>
      <c r="F851" s="5" t="s">
        <v>3364</v>
      </c>
      <c r="G851" s="2" t="s">
        <v>2547</v>
      </c>
      <c r="H851" s="2"/>
      <c r="I851" s="2"/>
      <c r="J851" s="5" t="s">
        <v>1790</v>
      </c>
      <c r="K851" s="3">
        <v>36488</v>
      </c>
      <c r="L851" s="3">
        <v>36526</v>
      </c>
      <c r="M851" s="5">
        <v>12</v>
      </c>
      <c r="N851" s="3">
        <v>36892</v>
      </c>
      <c r="O851" s="2">
        <v>6</v>
      </c>
      <c r="P851" s="29">
        <f>IF(OR(N851="?",(O851="?")),"?",DATE(YEAR(N851),MONTH(N851)-(O851),DAY(N851)))</f>
        <v>36708</v>
      </c>
      <c r="Q851" s="2" t="s">
        <v>2985</v>
      </c>
      <c r="R851" s="2" t="s">
        <v>1022</v>
      </c>
      <c r="S851" s="2" t="s">
        <v>2547</v>
      </c>
      <c r="T851" s="29" t="s">
        <v>2547</v>
      </c>
      <c r="U851" s="29" t="s">
        <v>1022</v>
      </c>
      <c r="V851" s="1" t="s">
        <v>2548</v>
      </c>
      <c r="W851" s="1" t="s">
        <v>1793</v>
      </c>
      <c r="X851" s="2" t="s">
        <v>3365</v>
      </c>
      <c r="Y851" s="1" t="s">
        <v>1792</v>
      </c>
      <c r="Z851" s="4" t="s">
        <v>2547</v>
      </c>
      <c r="AA851" s="2" t="s">
        <v>2550</v>
      </c>
      <c r="AB851" s="2" t="s">
        <v>670</v>
      </c>
      <c r="AC851" s="2" t="s">
        <v>2547</v>
      </c>
      <c r="AD851" s="1" t="s">
        <v>1498</v>
      </c>
      <c r="AE851" s="2" t="s">
        <v>2547</v>
      </c>
      <c r="AF851" s="2" t="s">
        <v>2985</v>
      </c>
      <c r="AG851" s="1" t="s">
        <v>1794</v>
      </c>
      <c r="AH851" s="2" t="s">
        <v>3708</v>
      </c>
      <c r="AI851" s="2" t="s">
        <v>2547</v>
      </c>
      <c r="AJ851" s="2"/>
      <c r="AK851" s="2"/>
      <c r="AL851" s="2"/>
      <c r="AM851" s="2"/>
    </row>
    <row r="852" spans="1:39" ht="12.75" outlineLevel="1">
      <c r="A852" s="2" t="s">
        <v>898</v>
      </c>
      <c r="B852" s="27" t="s">
        <v>2481</v>
      </c>
      <c r="C852" s="5" t="s">
        <v>1118</v>
      </c>
      <c r="D852" s="2">
        <f>COUNTIF(C:C,C852)</f>
        <v>1</v>
      </c>
      <c r="E852" s="30" t="s">
        <v>1932</v>
      </c>
      <c r="F852" s="5" t="s">
        <v>3364</v>
      </c>
      <c r="G852" s="5" t="s">
        <v>2547</v>
      </c>
      <c r="H852" s="5"/>
      <c r="I852" s="5"/>
      <c r="J852" s="2" t="s">
        <v>783</v>
      </c>
      <c r="K852" s="5" t="s">
        <v>783</v>
      </c>
      <c r="L852" s="5" t="s">
        <v>783</v>
      </c>
      <c r="M852" s="5" t="s">
        <v>783</v>
      </c>
      <c r="N852" s="5" t="s">
        <v>783</v>
      </c>
      <c r="O852" s="5" t="s">
        <v>783</v>
      </c>
      <c r="P852" s="5" t="s">
        <v>783</v>
      </c>
      <c r="Q852" s="5" t="s">
        <v>783</v>
      </c>
      <c r="R852" s="5" t="s">
        <v>783</v>
      </c>
      <c r="S852" s="5" t="s">
        <v>783</v>
      </c>
      <c r="T852" s="5" t="s">
        <v>783</v>
      </c>
      <c r="U852" s="5" t="s">
        <v>783</v>
      </c>
      <c r="V852" s="5" t="s">
        <v>783</v>
      </c>
      <c r="W852" s="5" t="s">
        <v>2323</v>
      </c>
      <c r="X852" s="5" t="s">
        <v>783</v>
      </c>
      <c r="Y852" s="5" t="s">
        <v>783</v>
      </c>
      <c r="Z852" s="4" t="s">
        <v>783</v>
      </c>
      <c r="AA852" s="5" t="s">
        <v>783</v>
      </c>
      <c r="AB852" s="5" t="s">
        <v>783</v>
      </c>
      <c r="AC852" s="5" t="s">
        <v>783</v>
      </c>
      <c r="AD852" s="5" t="s">
        <v>783</v>
      </c>
      <c r="AE852" s="5" t="s">
        <v>783</v>
      </c>
      <c r="AF852" s="5"/>
      <c r="AG852" s="5" t="s">
        <v>2547</v>
      </c>
      <c r="AH852" s="5" t="s">
        <v>2547</v>
      </c>
      <c r="AI852" s="5" t="s">
        <v>2547</v>
      </c>
      <c r="AJ852" s="2"/>
      <c r="AK852" s="2"/>
      <c r="AL852" s="2"/>
      <c r="AM852" s="2"/>
    </row>
    <row r="853" spans="1:39" ht="12.75">
      <c r="A853" s="13" t="s">
        <v>996</v>
      </c>
      <c r="B853" s="27"/>
      <c r="C853" s="5"/>
      <c r="D853" s="5"/>
      <c r="E853" s="30"/>
      <c r="F853" s="5"/>
      <c r="G853" s="5"/>
      <c r="H853" s="5"/>
      <c r="I853" s="5"/>
      <c r="J853" s="13"/>
      <c r="K853" s="5"/>
      <c r="L853" s="5"/>
      <c r="M853" s="5"/>
      <c r="N853" s="5"/>
      <c r="O853" s="5"/>
      <c r="P853" s="5"/>
      <c r="Q853" s="5"/>
      <c r="R853" s="5"/>
      <c r="S853" s="5"/>
      <c r="T853" s="5"/>
      <c r="U853" s="5"/>
      <c r="V853" s="5"/>
      <c r="W853" s="5"/>
      <c r="X853" s="5"/>
      <c r="Y853" s="5"/>
      <c r="Z853" s="4"/>
      <c r="AA853" s="5"/>
      <c r="AB853" s="5"/>
      <c r="AC853" s="5"/>
      <c r="AD853" s="5"/>
      <c r="AE853" s="5"/>
      <c r="AF853" s="5"/>
      <c r="AG853" s="5"/>
      <c r="AH853" s="5"/>
      <c r="AI853" s="5"/>
      <c r="AJ853" s="2"/>
      <c r="AK853" s="2"/>
      <c r="AL853" s="2"/>
      <c r="AM853" s="2"/>
    </row>
    <row r="854" spans="1:39" ht="12.75" outlineLevel="1">
      <c r="A854" s="14" t="s">
        <v>898</v>
      </c>
      <c r="B854" s="27" t="s">
        <v>2482</v>
      </c>
      <c r="C854" s="2" t="s">
        <v>384</v>
      </c>
      <c r="D854" s="2">
        <f>COUNTIF(C:C,C854)</f>
        <v>1</v>
      </c>
      <c r="E854" s="30">
        <v>117496</v>
      </c>
      <c r="F854" s="5" t="s">
        <v>1607</v>
      </c>
      <c r="G854" s="2" t="s">
        <v>114</v>
      </c>
      <c r="H854" s="28"/>
      <c r="I854" s="2"/>
      <c r="J854" s="2" t="s">
        <v>2546</v>
      </c>
      <c r="K854" s="3">
        <v>38219</v>
      </c>
      <c r="L854" s="3">
        <v>38219</v>
      </c>
      <c r="M854" s="5">
        <v>12</v>
      </c>
      <c r="N854" s="3">
        <v>38584</v>
      </c>
      <c r="O854" s="1">
        <v>3</v>
      </c>
      <c r="P854" s="29">
        <f>IF(OR(N854="?",(O854="?")),"?",DATE(YEAR(N854),MONTH(N854)-(O854),DAY(N854)))</f>
        <v>38492</v>
      </c>
      <c r="Q854" s="2" t="s">
        <v>2985</v>
      </c>
      <c r="R854" s="1">
        <v>12</v>
      </c>
      <c r="S854" s="2" t="s">
        <v>2547</v>
      </c>
      <c r="T854" s="29">
        <f>IF(OR(O854="?",(U854="?")),"?",DATE(YEAR(U854),MONTH(U854)-(O854),DAY(U854)))</f>
        <v>38857</v>
      </c>
      <c r="U854" s="29">
        <f>IF(R854&lt;250,DATE(YEAR(N854),MONTH(N854)+(R854),DAY(N854)),IF(R854="Nvt",DATE(YEAR(N854),MONTH(N854),DAY(N854)),"?"))</f>
        <v>38949</v>
      </c>
      <c r="V854" s="1" t="s">
        <v>2548</v>
      </c>
      <c r="W854" s="5" t="s">
        <v>1608</v>
      </c>
      <c r="X854" s="2" t="s">
        <v>1609</v>
      </c>
      <c r="Y854" s="1" t="s">
        <v>2553</v>
      </c>
      <c r="Z854" s="4">
        <v>284.4</v>
      </c>
      <c r="AA854" s="2" t="s">
        <v>2550</v>
      </c>
      <c r="AB854" s="2" t="s">
        <v>488</v>
      </c>
      <c r="AC854" s="2" t="s">
        <v>2547</v>
      </c>
      <c r="AD854" s="2" t="s">
        <v>2198</v>
      </c>
      <c r="AE854" s="2" t="s">
        <v>2547</v>
      </c>
      <c r="AF854" s="2" t="s">
        <v>2985</v>
      </c>
      <c r="AG854" s="1" t="s">
        <v>2730</v>
      </c>
      <c r="AH854" s="2" t="s">
        <v>1610</v>
      </c>
      <c r="AI854" s="2" t="s">
        <v>2547</v>
      </c>
      <c r="AJ854" s="2"/>
      <c r="AK854" s="2"/>
      <c r="AL854" s="2"/>
      <c r="AM854" s="2"/>
    </row>
    <row r="855" spans="1:39" ht="12.75" outlineLevel="1">
      <c r="A855" s="14" t="s">
        <v>898</v>
      </c>
      <c r="B855" s="27" t="s">
        <v>2483</v>
      </c>
      <c r="C855" s="2" t="s">
        <v>385</v>
      </c>
      <c r="D855" s="2">
        <f>COUNTIF(C:C,C855)</f>
        <v>1</v>
      </c>
      <c r="E855" s="30">
        <v>117497</v>
      </c>
      <c r="F855" s="5" t="s">
        <v>1611</v>
      </c>
      <c r="G855" s="2" t="s">
        <v>114</v>
      </c>
      <c r="H855" s="28"/>
      <c r="I855" s="2"/>
      <c r="J855" s="2" t="s">
        <v>2546</v>
      </c>
      <c r="K855" s="3">
        <v>38219</v>
      </c>
      <c r="L855" s="3">
        <v>38219</v>
      </c>
      <c r="M855" s="5">
        <v>12</v>
      </c>
      <c r="N855" s="3">
        <v>38584</v>
      </c>
      <c r="O855" s="1">
        <v>3</v>
      </c>
      <c r="P855" s="29">
        <f>IF(OR(N855="?",(O855="?")),"?",DATE(YEAR(N855),MONTH(N855)-(O855),DAY(N855)))</f>
        <v>38492</v>
      </c>
      <c r="Q855" s="2" t="s">
        <v>2985</v>
      </c>
      <c r="R855" s="1">
        <v>12</v>
      </c>
      <c r="S855" s="2" t="s">
        <v>2547</v>
      </c>
      <c r="T855" s="29">
        <f>IF(OR(O855="?",(U855="?")),"?",DATE(YEAR(U855),MONTH(U855)-(O855),DAY(U855)))</f>
        <v>38857</v>
      </c>
      <c r="U855" s="29">
        <f>IF(R855&lt;250,DATE(YEAR(N855),MONTH(N855)+(R855),DAY(N855)),IF(R855="Nvt",DATE(YEAR(N855),MONTH(N855),DAY(N855)),"?"))</f>
        <v>38949</v>
      </c>
      <c r="V855" s="1" t="s">
        <v>2548</v>
      </c>
      <c r="W855" s="5" t="s">
        <v>1608</v>
      </c>
      <c r="X855" s="2" t="s">
        <v>1609</v>
      </c>
      <c r="Y855" s="1" t="s">
        <v>2553</v>
      </c>
      <c r="Z855" s="4">
        <v>87.75</v>
      </c>
      <c r="AA855" s="2" t="s">
        <v>2550</v>
      </c>
      <c r="AB855" s="2" t="s">
        <v>489</v>
      </c>
      <c r="AC855" s="2" t="s">
        <v>2547</v>
      </c>
      <c r="AD855" s="2" t="s">
        <v>2198</v>
      </c>
      <c r="AE855" s="2" t="s">
        <v>2547</v>
      </c>
      <c r="AF855" s="2" t="s">
        <v>2985</v>
      </c>
      <c r="AG855" s="1" t="s">
        <v>2731</v>
      </c>
      <c r="AH855" s="2" t="s">
        <v>1610</v>
      </c>
      <c r="AI855" s="2" t="s">
        <v>2547</v>
      </c>
      <c r="AJ855" s="2"/>
      <c r="AK855" s="2"/>
      <c r="AL855" s="2"/>
      <c r="AM855" s="2"/>
    </row>
    <row r="856" spans="1:39" ht="12.75">
      <c r="A856" s="5" t="s">
        <v>899</v>
      </c>
      <c r="B856" s="27" t="s">
        <v>2484</v>
      </c>
      <c r="C856" s="2" t="s">
        <v>604</v>
      </c>
      <c r="D856" s="2"/>
      <c r="E856" s="22"/>
      <c r="F856" s="2" t="s">
        <v>2547</v>
      </c>
      <c r="G856" s="2" t="s">
        <v>25</v>
      </c>
      <c r="H856" s="28"/>
      <c r="I856" s="2"/>
      <c r="J856" s="5" t="s">
        <v>1776</v>
      </c>
      <c r="K856" s="2" t="s">
        <v>2547</v>
      </c>
      <c r="L856" s="3" t="s">
        <v>2547</v>
      </c>
      <c r="M856" s="5" t="s">
        <v>2547</v>
      </c>
      <c r="N856" s="2" t="s">
        <v>2547</v>
      </c>
      <c r="O856" s="2" t="s">
        <v>2547</v>
      </c>
      <c r="P856" s="29" t="str">
        <f>IF(OR(N856="?",(O856="?")),"?",DATE(YEAR(N856),MONTH(N856)-(O856),DAY(N856)))</f>
        <v>?</v>
      </c>
      <c r="Q856" s="2" t="s">
        <v>2547</v>
      </c>
      <c r="R856" s="5" t="s">
        <v>2547</v>
      </c>
      <c r="S856" s="2" t="s">
        <v>2547</v>
      </c>
      <c r="T856" s="29" t="str">
        <f>IF(OR(O856="?",(U856="?")),"?",DATE(YEAR(U856),MONTH(U856)-(O856),DAY(U856)))</f>
        <v>?</v>
      </c>
      <c r="U856" s="29" t="str">
        <f>IF(R856&lt;250,DATE(YEAR(N856),MONTH(N856)+(R856),DAY(N856)),IF(R856="Nvt",DATE(YEAR(N856),MONTH(N856),DAY(N856)),"?"))</f>
        <v>?</v>
      </c>
      <c r="V856" s="1" t="s">
        <v>2548</v>
      </c>
      <c r="W856" s="5" t="s">
        <v>2491</v>
      </c>
      <c r="X856" s="2" t="s">
        <v>2492</v>
      </c>
      <c r="Y856" s="1" t="s">
        <v>1384</v>
      </c>
      <c r="Z856" s="4">
        <v>28127.66</v>
      </c>
      <c r="AA856" s="2" t="s">
        <v>3073</v>
      </c>
      <c r="AB856" s="2" t="s">
        <v>1044</v>
      </c>
      <c r="AC856" s="2" t="s">
        <v>2547</v>
      </c>
      <c r="AD856" s="1" t="s">
        <v>1501</v>
      </c>
      <c r="AE856" s="2" t="s">
        <v>1045</v>
      </c>
      <c r="AF856" s="2" t="s">
        <v>2985</v>
      </c>
      <c r="AG856" s="1" t="s">
        <v>1389</v>
      </c>
      <c r="AH856" s="2" t="s">
        <v>3708</v>
      </c>
      <c r="AI856" s="2" t="s">
        <v>2547</v>
      </c>
      <c r="AJ856" s="2"/>
      <c r="AK856" s="2"/>
      <c r="AL856" s="2"/>
      <c r="AM856" s="2"/>
    </row>
    <row r="857" spans="1:39" ht="12.75">
      <c r="A857" s="15" t="s">
        <v>994</v>
      </c>
      <c r="B857" s="27"/>
      <c r="C857" s="2"/>
      <c r="D857" s="2"/>
      <c r="E857" s="22"/>
      <c r="F857" s="2"/>
      <c r="G857" s="2"/>
      <c r="H857" s="28"/>
      <c r="I857" s="2"/>
      <c r="J857" s="15"/>
      <c r="K857" s="2"/>
      <c r="L857" s="3"/>
      <c r="M857" s="5"/>
      <c r="N857" s="2"/>
      <c r="O857" s="2"/>
      <c r="P857" s="29"/>
      <c r="Q857" s="2"/>
      <c r="R857" s="5"/>
      <c r="S857" s="2"/>
      <c r="T857" s="29"/>
      <c r="U857" s="29"/>
      <c r="V857" s="1"/>
      <c r="W857" s="5"/>
      <c r="X857" s="2"/>
      <c r="Y857" s="1"/>
      <c r="Z857" s="4"/>
      <c r="AA857" s="2"/>
      <c r="AB857" s="2"/>
      <c r="AC857" s="2"/>
      <c r="AD857" s="1"/>
      <c r="AE857" s="2"/>
      <c r="AF857" s="2"/>
      <c r="AG857" s="1"/>
      <c r="AH857" s="2"/>
      <c r="AI857" s="2"/>
      <c r="AJ857" s="2"/>
      <c r="AK857" s="2"/>
      <c r="AL857" s="2"/>
      <c r="AM857" s="2"/>
    </row>
    <row r="858" spans="1:39" ht="12.75" outlineLevel="1">
      <c r="A858" s="5" t="s">
        <v>898</v>
      </c>
      <c r="B858" s="27" t="s">
        <v>2485</v>
      </c>
      <c r="C858" s="14" t="s">
        <v>1293</v>
      </c>
      <c r="D858" s="2">
        <f>COUNTIF(C:C,C858)</f>
        <v>1</v>
      </c>
      <c r="E858" s="21"/>
      <c r="F858" s="14" t="s">
        <v>2547</v>
      </c>
      <c r="G858" s="28" t="s">
        <v>113</v>
      </c>
      <c r="H858" s="28"/>
      <c r="I858" s="14"/>
      <c r="J858" s="5" t="s">
        <v>150</v>
      </c>
      <c r="K858" s="31">
        <v>39517</v>
      </c>
      <c r="L858" s="31">
        <v>39484</v>
      </c>
      <c r="M858" s="17">
        <v>47</v>
      </c>
      <c r="N858" s="31">
        <v>40908</v>
      </c>
      <c r="O858" s="14">
        <v>6</v>
      </c>
      <c r="P858" s="29">
        <f>IF(OR(N858="?",(O858="?")),"?",DATE(YEAR(N858),MONTH(N858)-(O858),DAY(N858)))</f>
        <v>40725</v>
      </c>
      <c r="Q858" s="2" t="s">
        <v>2985</v>
      </c>
      <c r="R858" s="14">
        <v>12</v>
      </c>
      <c r="S858" s="2" t="s">
        <v>2547</v>
      </c>
      <c r="T858" s="29">
        <f>IF(OR(O858="?",(U858="?")),"?",DATE(YEAR(U858),MONTH(U858)-(O858),DAY(U858)))</f>
        <v>41091</v>
      </c>
      <c r="U858" s="29">
        <f>IF(R858&lt;250,DATE(YEAR(N858),MONTH(N858)+(R858),DAY(N858)),IF(R858="Nvt",DATE(YEAR(N858),MONTH(N858),DAY(N858)),"?"))</f>
        <v>41274</v>
      </c>
      <c r="V858" s="1" t="s">
        <v>2548</v>
      </c>
      <c r="W858" s="2" t="s">
        <v>192</v>
      </c>
      <c r="X858" s="2" t="s">
        <v>2139</v>
      </c>
      <c r="Y858" s="14" t="s">
        <v>1384</v>
      </c>
      <c r="Z858" s="18">
        <v>1340.7</v>
      </c>
      <c r="AA858" s="14" t="s">
        <v>3073</v>
      </c>
      <c r="AB858" s="14" t="s">
        <v>732</v>
      </c>
      <c r="AC858" s="2" t="s">
        <v>648</v>
      </c>
      <c r="AD858" s="14" t="s">
        <v>1507</v>
      </c>
      <c r="AE858" s="2" t="s">
        <v>174</v>
      </c>
      <c r="AF858" s="2" t="s">
        <v>2985</v>
      </c>
      <c r="AG858" s="1" t="s">
        <v>3328</v>
      </c>
      <c r="AH858" s="2" t="s">
        <v>649</v>
      </c>
      <c r="AI858" s="14" t="s">
        <v>2547</v>
      </c>
      <c r="AJ858" s="14"/>
      <c r="AK858" s="14"/>
      <c r="AL858" s="2"/>
      <c r="AM858" s="2"/>
    </row>
    <row r="859" spans="1:39" ht="12.75" outlineLevel="1">
      <c r="A859" s="5" t="s">
        <v>898</v>
      </c>
      <c r="B859" s="27" t="s">
        <v>2547</v>
      </c>
      <c r="C859" s="14" t="s">
        <v>171</v>
      </c>
      <c r="D859" s="2">
        <f>COUNTIF(C:C,C859)</f>
        <v>1</v>
      </c>
      <c r="E859" s="21">
        <v>90102</v>
      </c>
      <c r="F859" s="14" t="s">
        <v>172</v>
      </c>
      <c r="G859" s="28" t="s">
        <v>113</v>
      </c>
      <c r="H859" s="28"/>
      <c r="I859" s="14"/>
      <c r="J859" s="5" t="s">
        <v>150</v>
      </c>
      <c r="K859" s="31">
        <v>39489</v>
      </c>
      <c r="L859" s="31">
        <v>39486</v>
      </c>
      <c r="M859" s="17" t="s">
        <v>2547</v>
      </c>
      <c r="N859" s="14" t="s">
        <v>2547</v>
      </c>
      <c r="O859" s="14" t="s">
        <v>2547</v>
      </c>
      <c r="P859" s="14" t="s">
        <v>2547</v>
      </c>
      <c r="Q859" s="14" t="s">
        <v>2547</v>
      </c>
      <c r="R859" s="14" t="s">
        <v>2547</v>
      </c>
      <c r="S859" s="14" t="s">
        <v>2547</v>
      </c>
      <c r="T859" s="14" t="s">
        <v>2547</v>
      </c>
      <c r="U859" s="14" t="s">
        <v>2547</v>
      </c>
      <c r="V859" s="14" t="s">
        <v>2548</v>
      </c>
      <c r="W859" s="2" t="s">
        <v>192</v>
      </c>
      <c r="X859" s="2" t="s">
        <v>2139</v>
      </c>
      <c r="Y859" s="14" t="s">
        <v>1384</v>
      </c>
      <c r="Z859" s="18" t="s">
        <v>2547</v>
      </c>
      <c r="AA859" s="14" t="s">
        <v>2550</v>
      </c>
      <c r="AB859" s="14" t="s">
        <v>173</v>
      </c>
      <c r="AC859" s="2" t="s">
        <v>648</v>
      </c>
      <c r="AD859" s="14" t="s">
        <v>1498</v>
      </c>
      <c r="AE859" s="2" t="s">
        <v>174</v>
      </c>
      <c r="AF859" s="2" t="s">
        <v>2985</v>
      </c>
      <c r="AG859" s="1" t="s">
        <v>3328</v>
      </c>
      <c r="AH859" s="14" t="s">
        <v>175</v>
      </c>
      <c r="AI859" s="14" t="s">
        <v>2547</v>
      </c>
      <c r="AJ859" s="14"/>
      <c r="AK859" s="14"/>
      <c r="AL859" s="14"/>
      <c r="AM859" s="14"/>
    </row>
    <row r="860" spans="1:39" ht="12.75" outlineLevel="1">
      <c r="A860" s="5" t="s">
        <v>898</v>
      </c>
      <c r="B860" s="27" t="s">
        <v>2486</v>
      </c>
      <c r="C860" s="2" t="s">
        <v>266</v>
      </c>
      <c r="D860" s="2">
        <f>COUNTIF(C:C,C860)</f>
        <v>1</v>
      </c>
      <c r="E860" s="22" t="s">
        <v>351</v>
      </c>
      <c r="F860" s="2" t="s">
        <v>351</v>
      </c>
      <c r="G860" s="28" t="s">
        <v>113</v>
      </c>
      <c r="H860" s="28"/>
      <c r="I860" s="2"/>
      <c r="J860" s="5" t="s">
        <v>150</v>
      </c>
      <c r="K860" s="3">
        <v>38014</v>
      </c>
      <c r="L860" s="3">
        <v>38013</v>
      </c>
      <c r="M860" s="5">
        <v>24</v>
      </c>
      <c r="N860" s="3">
        <v>38744</v>
      </c>
      <c r="O860" s="1">
        <v>3</v>
      </c>
      <c r="P860" s="29">
        <f aca="true" t="shared" si="69" ref="P860:P871">IF(OR(N860="?",(O860="?")),"?",DATE(YEAR(N860),MONTH(N860)-(O860),DAY(N860)))</f>
        <v>38652</v>
      </c>
      <c r="Q860" s="2" t="s">
        <v>2985</v>
      </c>
      <c r="R860" s="1">
        <v>24</v>
      </c>
      <c r="S860" s="2" t="s">
        <v>2547</v>
      </c>
      <c r="T860" s="29">
        <f aca="true" t="shared" si="70" ref="T860:T871">IF(OR(O860="?",(U860="?")),"?",DATE(YEAR(U860),MONTH(U860)-(O860),DAY(U860)))</f>
        <v>39382</v>
      </c>
      <c r="U860" s="29">
        <f aca="true" t="shared" si="71" ref="U860:U871">IF(R860&lt;250,DATE(YEAR(N860),MONTH(N860)+(R860),DAY(N860)),IF(R860="Nvt",DATE(YEAR(N860),MONTH(N860),DAY(N860)),"?"))</f>
        <v>39474</v>
      </c>
      <c r="V860" s="1" t="s">
        <v>2548</v>
      </c>
      <c r="W860" s="5" t="s">
        <v>2718</v>
      </c>
      <c r="X860" s="2" t="s">
        <v>2139</v>
      </c>
      <c r="Y860" s="1" t="s">
        <v>2553</v>
      </c>
      <c r="Z860" s="4" t="s">
        <v>2547</v>
      </c>
      <c r="AA860" s="4" t="s">
        <v>2547</v>
      </c>
      <c r="AB860" s="2" t="s">
        <v>2547</v>
      </c>
      <c r="AC860" s="2" t="s">
        <v>648</v>
      </c>
      <c r="AD860" s="5" t="s">
        <v>2547</v>
      </c>
      <c r="AE860" s="2" t="s">
        <v>174</v>
      </c>
      <c r="AF860" s="2" t="s">
        <v>2985</v>
      </c>
      <c r="AG860" s="1" t="s">
        <v>1220</v>
      </c>
      <c r="AH860" s="2" t="s">
        <v>649</v>
      </c>
      <c r="AI860" s="2" t="s">
        <v>2547</v>
      </c>
      <c r="AJ860" s="2"/>
      <c r="AK860" s="2"/>
      <c r="AL860" s="2"/>
      <c r="AM860" s="2"/>
    </row>
    <row r="861" spans="1:39" ht="12.75" outlineLevel="1">
      <c r="A861" s="5" t="s">
        <v>898</v>
      </c>
      <c r="B861" s="27" t="s">
        <v>3438</v>
      </c>
      <c r="C861" s="2" t="s">
        <v>3399</v>
      </c>
      <c r="D861" s="2">
        <f>COUNTIF(C:C,C861)</f>
        <v>11</v>
      </c>
      <c r="E861" s="30" t="s">
        <v>1933</v>
      </c>
      <c r="F861" s="5" t="s">
        <v>510</v>
      </c>
      <c r="G861" s="28" t="s">
        <v>113</v>
      </c>
      <c r="H861" s="32"/>
      <c r="I861" s="2"/>
      <c r="J861" s="5" t="s">
        <v>150</v>
      </c>
      <c r="K861" s="3">
        <v>38014</v>
      </c>
      <c r="L861" s="3">
        <v>38013</v>
      </c>
      <c r="M861" s="5">
        <v>24</v>
      </c>
      <c r="N861" s="3">
        <v>38744</v>
      </c>
      <c r="O861" s="1">
        <v>3</v>
      </c>
      <c r="P861" s="29">
        <f t="shared" si="69"/>
        <v>38652</v>
      </c>
      <c r="Q861" s="2" t="s">
        <v>2985</v>
      </c>
      <c r="R861" s="1">
        <v>24</v>
      </c>
      <c r="S861" s="2" t="s">
        <v>2547</v>
      </c>
      <c r="T861" s="29">
        <f t="shared" si="70"/>
        <v>39382</v>
      </c>
      <c r="U861" s="29">
        <f t="shared" si="71"/>
        <v>39474</v>
      </c>
      <c r="V861" s="1" t="s">
        <v>2548</v>
      </c>
      <c r="W861" s="5" t="s">
        <v>2718</v>
      </c>
      <c r="X861" s="2" t="s">
        <v>2139</v>
      </c>
      <c r="Y861" s="1" t="s">
        <v>2553</v>
      </c>
      <c r="Z861" s="4" t="s">
        <v>2547</v>
      </c>
      <c r="AA861" s="2" t="s">
        <v>2550</v>
      </c>
      <c r="AB861" s="2" t="s">
        <v>2547</v>
      </c>
      <c r="AC861" s="2" t="s">
        <v>648</v>
      </c>
      <c r="AD861" s="5" t="s">
        <v>2202</v>
      </c>
      <c r="AE861" s="2" t="s">
        <v>174</v>
      </c>
      <c r="AF861" s="2" t="s">
        <v>2985</v>
      </c>
      <c r="AG861" s="1" t="s">
        <v>3328</v>
      </c>
      <c r="AH861" s="2" t="s">
        <v>649</v>
      </c>
      <c r="AI861" s="2" t="s">
        <v>2547</v>
      </c>
      <c r="AJ861" s="2"/>
      <c r="AK861" s="2"/>
      <c r="AL861" s="2"/>
      <c r="AM861" s="2"/>
    </row>
    <row r="862" spans="1:39" ht="12.75" outlineLevel="1">
      <c r="A862" s="5" t="s">
        <v>898</v>
      </c>
      <c r="B862" s="27" t="s">
        <v>3438</v>
      </c>
      <c r="C862" s="2" t="s">
        <v>3399</v>
      </c>
      <c r="D862" s="2">
        <f>COUNTIF(C:C,C862)</f>
        <v>11</v>
      </c>
      <c r="E862" s="30" t="s">
        <v>1933</v>
      </c>
      <c r="F862" s="5" t="s">
        <v>510</v>
      </c>
      <c r="G862" s="28" t="s">
        <v>113</v>
      </c>
      <c r="H862" s="32"/>
      <c r="I862" s="2"/>
      <c r="J862" s="5" t="s">
        <v>150</v>
      </c>
      <c r="K862" s="3">
        <v>38014</v>
      </c>
      <c r="L862" s="3">
        <v>38013</v>
      </c>
      <c r="M862" s="5">
        <v>24</v>
      </c>
      <c r="N862" s="3">
        <v>38744</v>
      </c>
      <c r="O862" s="1">
        <v>3</v>
      </c>
      <c r="P862" s="29">
        <f t="shared" si="69"/>
        <v>38652</v>
      </c>
      <c r="Q862" s="2" t="s">
        <v>2985</v>
      </c>
      <c r="R862" s="1">
        <v>24</v>
      </c>
      <c r="S862" s="2" t="s">
        <v>2547</v>
      </c>
      <c r="T862" s="29">
        <f t="shared" si="70"/>
        <v>39382</v>
      </c>
      <c r="U862" s="29">
        <f t="shared" si="71"/>
        <v>39474</v>
      </c>
      <c r="V862" s="1" t="s">
        <v>2548</v>
      </c>
      <c r="W862" s="5" t="s">
        <v>2718</v>
      </c>
      <c r="X862" s="2" t="s">
        <v>2139</v>
      </c>
      <c r="Y862" s="1" t="s">
        <v>2553</v>
      </c>
      <c r="Z862" s="4">
        <v>131</v>
      </c>
      <c r="AA862" s="2" t="s">
        <v>2550</v>
      </c>
      <c r="AB862" s="2" t="s">
        <v>647</v>
      </c>
      <c r="AC862" s="2" t="s">
        <v>648</v>
      </c>
      <c r="AD862" s="5" t="s">
        <v>2201</v>
      </c>
      <c r="AE862" s="2" t="s">
        <v>174</v>
      </c>
      <c r="AF862" s="2" t="s">
        <v>2985</v>
      </c>
      <c r="AG862" s="1" t="s">
        <v>3328</v>
      </c>
      <c r="AH862" s="2" t="s">
        <v>649</v>
      </c>
      <c r="AI862" s="2" t="s">
        <v>2547</v>
      </c>
      <c r="AJ862" s="2"/>
      <c r="AK862" s="2"/>
      <c r="AL862" s="2"/>
      <c r="AM862" s="2"/>
    </row>
    <row r="863" spans="1:39" ht="12.75" outlineLevel="1">
      <c r="A863" s="5" t="s">
        <v>898</v>
      </c>
      <c r="B863" s="27" t="s">
        <v>3438</v>
      </c>
      <c r="C863" s="2" t="s">
        <v>3399</v>
      </c>
      <c r="D863" s="2">
        <f>COUNTIF(C:C,C863)</f>
        <v>11</v>
      </c>
      <c r="E863" s="30" t="s">
        <v>1933</v>
      </c>
      <c r="F863" s="5" t="s">
        <v>510</v>
      </c>
      <c r="G863" s="28" t="s">
        <v>113</v>
      </c>
      <c r="H863" s="32"/>
      <c r="I863" s="2"/>
      <c r="J863" s="5" t="s">
        <v>150</v>
      </c>
      <c r="K863" s="3">
        <v>38014</v>
      </c>
      <c r="L863" s="3">
        <v>40247</v>
      </c>
      <c r="M863" s="5"/>
      <c r="N863" s="3" t="s">
        <v>486</v>
      </c>
      <c r="O863" s="5" t="s">
        <v>2547</v>
      </c>
      <c r="P863" s="29" t="s">
        <v>2547</v>
      </c>
      <c r="Q863" s="2" t="s">
        <v>785</v>
      </c>
      <c r="R863" s="5" t="s">
        <v>3708</v>
      </c>
      <c r="S863" s="2" t="s">
        <v>2547</v>
      </c>
      <c r="T863" s="29" t="s">
        <v>2547</v>
      </c>
      <c r="U863" s="29" t="s">
        <v>486</v>
      </c>
      <c r="V863" s="1" t="s">
        <v>2548</v>
      </c>
      <c r="W863" s="5" t="s">
        <v>2718</v>
      </c>
      <c r="X863" s="2" t="s">
        <v>2139</v>
      </c>
      <c r="Y863" s="1" t="s">
        <v>2553</v>
      </c>
      <c r="Z863" s="4" t="s">
        <v>2547</v>
      </c>
      <c r="AA863" s="2" t="s">
        <v>2550</v>
      </c>
      <c r="AB863" s="2" t="s">
        <v>2547</v>
      </c>
      <c r="AC863" s="2" t="s">
        <v>648</v>
      </c>
      <c r="AD863" s="5" t="s">
        <v>1344</v>
      </c>
      <c r="AE863" s="2" t="s">
        <v>485</v>
      </c>
      <c r="AF863" s="2" t="s">
        <v>2985</v>
      </c>
      <c r="AG863" s="1" t="s">
        <v>1220</v>
      </c>
      <c r="AH863" s="2" t="s">
        <v>487</v>
      </c>
      <c r="AI863" s="2" t="s">
        <v>2547</v>
      </c>
      <c r="AJ863" s="2"/>
      <c r="AK863" s="2"/>
      <c r="AL863" s="2"/>
      <c r="AM863" s="2"/>
    </row>
    <row r="864" spans="1:39" ht="12.75" outlineLevel="1">
      <c r="A864" s="5" t="s">
        <v>898</v>
      </c>
      <c r="B864" s="27" t="s">
        <v>3438</v>
      </c>
      <c r="C864" s="2" t="s">
        <v>3399</v>
      </c>
      <c r="D864" s="2">
        <f>COUNTIF(C:C,C864)</f>
        <v>11</v>
      </c>
      <c r="E864" s="30" t="s">
        <v>1933</v>
      </c>
      <c r="F864" s="5" t="s">
        <v>510</v>
      </c>
      <c r="G864" s="28" t="s">
        <v>113</v>
      </c>
      <c r="H864" s="32"/>
      <c r="I864" s="2"/>
      <c r="J864" s="5" t="s">
        <v>150</v>
      </c>
      <c r="K864" s="3">
        <v>38014</v>
      </c>
      <c r="L864" s="3">
        <v>38013</v>
      </c>
      <c r="M864" s="5">
        <v>24</v>
      </c>
      <c r="N864" s="3">
        <v>38744</v>
      </c>
      <c r="O864" s="1">
        <v>3</v>
      </c>
      <c r="P864" s="29">
        <f t="shared" si="69"/>
        <v>38652</v>
      </c>
      <c r="Q864" s="2" t="s">
        <v>2985</v>
      </c>
      <c r="R864" s="1">
        <v>24</v>
      </c>
      <c r="S864" s="2" t="s">
        <v>2547</v>
      </c>
      <c r="T864" s="29">
        <f t="shared" si="70"/>
        <v>39382</v>
      </c>
      <c r="U864" s="29">
        <f t="shared" si="71"/>
        <v>39474</v>
      </c>
      <c r="V864" s="1" t="s">
        <v>2548</v>
      </c>
      <c r="W864" s="5" t="s">
        <v>2718</v>
      </c>
      <c r="X864" s="2" t="s">
        <v>2139</v>
      </c>
      <c r="Y864" s="1" t="s">
        <v>2553</v>
      </c>
      <c r="Z864" s="4">
        <v>136</v>
      </c>
      <c r="AA864" s="2" t="s">
        <v>2550</v>
      </c>
      <c r="AB864" s="2" t="s">
        <v>647</v>
      </c>
      <c r="AC864" s="2" t="s">
        <v>648</v>
      </c>
      <c r="AD864" s="2" t="s">
        <v>2198</v>
      </c>
      <c r="AE864" s="2" t="s">
        <v>174</v>
      </c>
      <c r="AF864" s="2" t="s">
        <v>2985</v>
      </c>
      <c r="AG864" s="1" t="s">
        <v>3328</v>
      </c>
      <c r="AH864" s="2" t="s">
        <v>649</v>
      </c>
      <c r="AI864" s="2" t="s">
        <v>2547</v>
      </c>
      <c r="AJ864" s="2"/>
      <c r="AK864" s="2"/>
      <c r="AL864" s="2"/>
      <c r="AM864" s="2"/>
    </row>
    <row r="865" spans="1:39" ht="12.75" outlineLevel="1">
      <c r="A865" s="5" t="s">
        <v>898</v>
      </c>
      <c r="B865" s="27" t="s">
        <v>3438</v>
      </c>
      <c r="C865" s="2" t="s">
        <v>3399</v>
      </c>
      <c r="D865" s="2">
        <f>COUNTIF(C:C,C865)</f>
        <v>11</v>
      </c>
      <c r="E865" s="30" t="s">
        <v>1933</v>
      </c>
      <c r="F865" s="5" t="s">
        <v>510</v>
      </c>
      <c r="G865" s="28" t="s">
        <v>113</v>
      </c>
      <c r="H865" s="32"/>
      <c r="I865" s="2"/>
      <c r="J865" s="5" t="s">
        <v>150</v>
      </c>
      <c r="K865" s="3">
        <v>38014</v>
      </c>
      <c r="L865" s="3">
        <v>38013</v>
      </c>
      <c r="M865" s="5">
        <v>24</v>
      </c>
      <c r="N865" s="3">
        <v>38744</v>
      </c>
      <c r="O865" s="1">
        <v>3</v>
      </c>
      <c r="P865" s="29">
        <f t="shared" si="69"/>
        <v>38652</v>
      </c>
      <c r="Q865" s="2" t="s">
        <v>2985</v>
      </c>
      <c r="R865" s="1">
        <v>24</v>
      </c>
      <c r="S865" s="2" t="s">
        <v>2547</v>
      </c>
      <c r="T865" s="29">
        <f t="shared" si="70"/>
        <v>39382</v>
      </c>
      <c r="U865" s="29">
        <f t="shared" si="71"/>
        <v>39474</v>
      </c>
      <c r="V865" s="1" t="s">
        <v>2548</v>
      </c>
      <c r="W865" s="5" t="s">
        <v>2718</v>
      </c>
      <c r="X865" s="2" t="s">
        <v>2139</v>
      </c>
      <c r="Y865" s="1" t="s">
        <v>2553</v>
      </c>
      <c r="Z865" s="4" t="s">
        <v>2547</v>
      </c>
      <c r="AA865" s="2" t="s">
        <v>2550</v>
      </c>
      <c r="AB865" s="2" t="s">
        <v>2547</v>
      </c>
      <c r="AC865" s="2" t="s">
        <v>648</v>
      </c>
      <c r="AD865" s="5" t="s">
        <v>2199</v>
      </c>
      <c r="AE865" s="2" t="s">
        <v>174</v>
      </c>
      <c r="AF865" s="2" t="s">
        <v>2985</v>
      </c>
      <c r="AG865" s="1" t="s">
        <v>3328</v>
      </c>
      <c r="AH865" s="2" t="s">
        <v>649</v>
      </c>
      <c r="AI865" s="2" t="s">
        <v>2547</v>
      </c>
      <c r="AJ865" s="2"/>
      <c r="AK865" s="2"/>
      <c r="AL865" s="2"/>
      <c r="AM865" s="2"/>
    </row>
    <row r="866" spans="1:39" ht="12.75" outlineLevel="1">
      <c r="A866" s="5" t="s">
        <v>898</v>
      </c>
      <c r="B866" s="27" t="s">
        <v>3438</v>
      </c>
      <c r="C866" s="2" t="s">
        <v>3399</v>
      </c>
      <c r="D866" s="2">
        <f>COUNTIF(C:C,C866)</f>
        <v>11</v>
      </c>
      <c r="E866" s="30" t="s">
        <v>1933</v>
      </c>
      <c r="F866" s="5" t="s">
        <v>510</v>
      </c>
      <c r="G866" s="28" t="s">
        <v>113</v>
      </c>
      <c r="H866" s="32"/>
      <c r="I866" s="2"/>
      <c r="J866" s="5" t="s">
        <v>150</v>
      </c>
      <c r="K866" s="3">
        <v>38014</v>
      </c>
      <c r="L866" s="3">
        <v>38013</v>
      </c>
      <c r="M866" s="5">
        <v>24</v>
      </c>
      <c r="N866" s="3">
        <v>38744</v>
      </c>
      <c r="O866" s="1">
        <v>3</v>
      </c>
      <c r="P866" s="29">
        <f t="shared" si="69"/>
        <v>38652</v>
      </c>
      <c r="Q866" s="2" t="s">
        <v>2985</v>
      </c>
      <c r="R866" s="1">
        <v>24</v>
      </c>
      <c r="S866" s="2" t="s">
        <v>2547</v>
      </c>
      <c r="T866" s="29">
        <f t="shared" si="70"/>
        <v>39382</v>
      </c>
      <c r="U866" s="29">
        <f t="shared" si="71"/>
        <v>39474</v>
      </c>
      <c r="V866" s="1" t="s">
        <v>2548</v>
      </c>
      <c r="W866" s="5" t="s">
        <v>2718</v>
      </c>
      <c r="X866" s="2" t="s">
        <v>2139</v>
      </c>
      <c r="Y866" s="1" t="s">
        <v>2553</v>
      </c>
      <c r="Z866" s="4">
        <v>1124</v>
      </c>
      <c r="AA866" s="2" t="s">
        <v>2550</v>
      </c>
      <c r="AB866" s="2" t="s">
        <v>647</v>
      </c>
      <c r="AC866" s="2" t="s">
        <v>648</v>
      </c>
      <c r="AD866" s="5" t="s">
        <v>2197</v>
      </c>
      <c r="AE866" s="2" t="s">
        <v>174</v>
      </c>
      <c r="AF866" s="2" t="s">
        <v>2985</v>
      </c>
      <c r="AG866" s="1" t="s">
        <v>3328</v>
      </c>
      <c r="AH866" s="2" t="s">
        <v>649</v>
      </c>
      <c r="AI866" s="2" t="s">
        <v>2547</v>
      </c>
      <c r="AJ866" s="2"/>
      <c r="AK866" s="2"/>
      <c r="AL866" s="2"/>
      <c r="AM866" s="2"/>
    </row>
    <row r="867" spans="1:39" ht="12.75" outlineLevel="1">
      <c r="A867" s="5" t="s">
        <v>898</v>
      </c>
      <c r="B867" s="27" t="s">
        <v>3438</v>
      </c>
      <c r="C867" s="2" t="s">
        <v>3399</v>
      </c>
      <c r="D867" s="2">
        <f>COUNTIF(C:C,C867)</f>
        <v>11</v>
      </c>
      <c r="E867" s="30" t="s">
        <v>1933</v>
      </c>
      <c r="F867" s="5" t="s">
        <v>510</v>
      </c>
      <c r="G867" s="28" t="s">
        <v>113</v>
      </c>
      <c r="H867" s="32"/>
      <c r="I867" s="2"/>
      <c r="J867" s="5" t="s">
        <v>150</v>
      </c>
      <c r="K867" s="3">
        <v>38014</v>
      </c>
      <c r="L867" s="3">
        <v>38013</v>
      </c>
      <c r="M867" s="5">
        <v>24</v>
      </c>
      <c r="N867" s="3">
        <v>38744</v>
      </c>
      <c r="O867" s="1">
        <v>3</v>
      </c>
      <c r="P867" s="29">
        <f t="shared" si="69"/>
        <v>38652</v>
      </c>
      <c r="Q867" s="2" t="s">
        <v>2985</v>
      </c>
      <c r="R867" s="1">
        <v>24</v>
      </c>
      <c r="S867" s="2" t="s">
        <v>2547</v>
      </c>
      <c r="T867" s="29">
        <f t="shared" si="70"/>
        <v>39382</v>
      </c>
      <c r="U867" s="29">
        <f t="shared" si="71"/>
        <v>39474</v>
      </c>
      <c r="V867" s="1" t="s">
        <v>2548</v>
      </c>
      <c r="W867" s="5" t="s">
        <v>2718</v>
      </c>
      <c r="X867" s="2" t="s">
        <v>2139</v>
      </c>
      <c r="Y867" s="1" t="s">
        <v>2553</v>
      </c>
      <c r="Z867" s="4">
        <v>2892</v>
      </c>
      <c r="AA867" s="2" t="s">
        <v>2550</v>
      </c>
      <c r="AB867" s="2" t="s">
        <v>647</v>
      </c>
      <c r="AC867" s="2" t="s">
        <v>648</v>
      </c>
      <c r="AD867" s="5" t="s">
        <v>2200</v>
      </c>
      <c r="AE867" s="2" t="s">
        <v>174</v>
      </c>
      <c r="AF867" s="2" t="s">
        <v>2985</v>
      </c>
      <c r="AG867" s="1" t="s">
        <v>3328</v>
      </c>
      <c r="AH867" s="2" t="s">
        <v>649</v>
      </c>
      <c r="AI867" s="2" t="s">
        <v>2547</v>
      </c>
      <c r="AJ867" s="2"/>
      <c r="AK867" s="2"/>
      <c r="AL867" s="2"/>
      <c r="AM867" s="2"/>
    </row>
    <row r="868" spans="1:39" ht="12.75" outlineLevel="1">
      <c r="A868" s="5" t="s">
        <v>898</v>
      </c>
      <c r="B868" s="27" t="s">
        <v>3438</v>
      </c>
      <c r="C868" s="2" t="s">
        <v>3399</v>
      </c>
      <c r="D868" s="2">
        <f>COUNTIF(C:C,C868)</f>
        <v>11</v>
      </c>
      <c r="E868" s="30" t="s">
        <v>1933</v>
      </c>
      <c r="F868" s="5" t="s">
        <v>510</v>
      </c>
      <c r="G868" s="28" t="s">
        <v>113</v>
      </c>
      <c r="H868" s="32"/>
      <c r="I868" s="2"/>
      <c r="J868" s="5" t="s">
        <v>150</v>
      </c>
      <c r="K868" s="3">
        <v>38014</v>
      </c>
      <c r="L868" s="3">
        <v>38013</v>
      </c>
      <c r="M868" s="5">
        <v>24</v>
      </c>
      <c r="N868" s="3">
        <v>38744</v>
      </c>
      <c r="O868" s="1">
        <v>3</v>
      </c>
      <c r="P868" s="29">
        <f t="shared" si="69"/>
        <v>38652</v>
      </c>
      <c r="Q868" s="2" t="s">
        <v>2985</v>
      </c>
      <c r="R868" s="1">
        <v>24</v>
      </c>
      <c r="S868" s="2" t="s">
        <v>2547</v>
      </c>
      <c r="T868" s="29">
        <f t="shared" si="70"/>
        <v>39382</v>
      </c>
      <c r="U868" s="29">
        <f t="shared" si="71"/>
        <v>39474</v>
      </c>
      <c r="V868" s="1" t="s">
        <v>2548</v>
      </c>
      <c r="W868" s="5" t="s">
        <v>2718</v>
      </c>
      <c r="X868" s="2" t="s">
        <v>2139</v>
      </c>
      <c r="Y868" s="1" t="s">
        <v>2553</v>
      </c>
      <c r="Z868" s="4" t="s">
        <v>2547</v>
      </c>
      <c r="AA868" s="4" t="s">
        <v>2547</v>
      </c>
      <c r="AB868" s="2" t="s">
        <v>2547</v>
      </c>
      <c r="AC868" s="2" t="s">
        <v>648</v>
      </c>
      <c r="AD868" s="5" t="s">
        <v>2198</v>
      </c>
      <c r="AE868" s="2" t="s">
        <v>174</v>
      </c>
      <c r="AF868" s="2" t="s">
        <v>2985</v>
      </c>
      <c r="AG868" s="1" t="s">
        <v>3328</v>
      </c>
      <c r="AH868" s="2" t="s">
        <v>649</v>
      </c>
      <c r="AI868" s="2" t="s">
        <v>2547</v>
      </c>
      <c r="AJ868" s="2"/>
      <c r="AK868" s="2"/>
      <c r="AL868" s="2"/>
      <c r="AM868" s="2"/>
    </row>
    <row r="869" spans="1:39" ht="12.75" outlineLevel="1">
      <c r="A869" s="5" t="s">
        <v>898</v>
      </c>
      <c r="B869" s="27" t="s">
        <v>3438</v>
      </c>
      <c r="C869" s="2" t="s">
        <v>3399</v>
      </c>
      <c r="D869" s="2">
        <f>COUNTIF(C:C,C869)</f>
        <v>11</v>
      </c>
      <c r="E869" s="30" t="s">
        <v>1933</v>
      </c>
      <c r="F869" s="5" t="s">
        <v>510</v>
      </c>
      <c r="G869" s="28" t="s">
        <v>113</v>
      </c>
      <c r="H869" s="32"/>
      <c r="I869" s="2"/>
      <c r="J869" s="5" t="s">
        <v>150</v>
      </c>
      <c r="K869" s="3">
        <v>38014</v>
      </c>
      <c r="L869" s="3">
        <v>38013</v>
      </c>
      <c r="M869" s="5">
        <v>24</v>
      </c>
      <c r="N869" s="3">
        <v>38744</v>
      </c>
      <c r="O869" s="1">
        <v>3</v>
      </c>
      <c r="P869" s="29">
        <f t="shared" si="69"/>
        <v>38652</v>
      </c>
      <c r="Q869" s="2" t="s">
        <v>2985</v>
      </c>
      <c r="R869" s="1">
        <v>24</v>
      </c>
      <c r="S869" s="2" t="s">
        <v>2547</v>
      </c>
      <c r="T869" s="29">
        <f t="shared" si="70"/>
        <v>39382</v>
      </c>
      <c r="U869" s="29">
        <f t="shared" si="71"/>
        <v>39474</v>
      </c>
      <c r="V869" s="1" t="s">
        <v>2548</v>
      </c>
      <c r="W869" s="5" t="s">
        <v>2718</v>
      </c>
      <c r="X869" s="2" t="s">
        <v>2139</v>
      </c>
      <c r="Y869" s="1" t="s">
        <v>2553</v>
      </c>
      <c r="Z869" s="4">
        <v>3539</v>
      </c>
      <c r="AA869" s="2" t="s">
        <v>2550</v>
      </c>
      <c r="AB869" s="2" t="s">
        <v>647</v>
      </c>
      <c r="AC869" s="2" t="s">
        <v>648</v>
      </c>
      <c r="AD869" s="1" t="s">
        <v>1498</v>
      </c>
      <c r="AE869" s="2" t="s">
        <v>174</v>
      </c>
      <c r="AF869" s="2" t="s">
        <v>2985</v>
      </c>
      <c r="AG869" s="1" t="s">
        <v>3329</v>
      </c>
      <c r="AH869" s="2" t="s">
        <v>649</v>
      </c>
      <c r="AI869" s="2" t="s">
        <v>2547</v>
      </c>
      <c r="AJ869" s="2"/>
      <c r="AK869" s="2"/>
      <c r="AL869" s="2"/>
      <c r="AM869" s="2"/>
    </row>
    <row r="870" spans="1:39" ht="12.75" outlineLevel="1">
      <c r="A870" s="5" t="s">
        <v>898</v>
      </c>
      <c r="B870" s="27" t="s">
        <v>3438</v>
      </c>
      <c r="C870" s="2" t="s">
        <v>3399</v>
      </c>
      <c r="D870" s="2">
        <f>COUNTIF(C:C,C870)</f>
        <v>11</v>
      </c>
      <c r="E870" s="30" t="s">
        <v>1933</v>
      </c>
      <c r="F870" s="5" t="s">
        <v>510</v>
      </c>
      <c r="G870" s="28" t="s">
        <v>113</v>
      </c>
      <c r="H870" s="32"/>
      <c r="I870" s="2"/>
      <c r="J870" s="5" t="s">
        <v>150</v>
      </c>
      <c r="K870" s="3">
        <v>38014</v>
      </c>
      <c r="L870" s="3">
        <v>38013</v>
      </c>
      <c r="M870" s="5">
        <v>24</v>
      </c>
      <c r="N870" s="3">
        <v>38744</v>
      </c>
      <c r="O870" s="1">
        <v>3</v>
      </c>
      <c r="P870" s="29">
        <f t="shared" si="69"/>
        <v>38652</v>
      </c>
      <c r="Q870" s="2" t="s">
        <v>2985</v>
      </c>
      <c r="R870" s="1">
        <v>24</v>
      </c>
      <c r="S870" s="2" t="s">
        <v>2547</v>
      </c>
      <c r="T870" s="29">
        <f t="shared" si="70"/>
        <v>39382</v>
      </c>
      <c r="U870" s="29">
        <f t="shared" si="71"/>
        <v>39474</v>
      </c>
      <c r="V870" s="1" t="s">
        <v>2548</v>
      </c>
      <c r="W870" s="5" t="s">
        <v>2718</v>
      </c>
      <c r="X870" s="2" t="s">
        <v>2139</v>
      </c>
      <c r="Y870" s="1" t="s">
        <v>2553</v>
      </c>
      <c r="Z870" s="4" t="s">
        <v>2547</v>
      </c>
      <c r="AA870" s="2" t="s">
        <v>2550</v>
      </c>
      <c r="AB870" s="2" t="s">
        <v>2547</v>
      </c>
      <c r="AC870" s="2" t="s">
        <v>648</v>
      </c>
      <c r="AD870" s="2" t="s">
        <v>1343</v>
      </c>
      <c r="AE870" s="2" t="s">
        <v>174</v>
      </c>
      <c r="AF870" s="2" t="s">
        <v>2985</v>
      </c>
      <c r="AG870" s="1" t="s">
        <v>3329</v>
      </c>
      <c r="AH870" s="2" t="s">
        <v>649</v>
      </c>
      <c r="AI870" s="2" t="s">
        <v>2547</v>
      </c>
      <c r="AJ870" s="2"/>
      <c r="AK870" s="2"/>
      <c r="AL870" s="2"/>
      <c r="AM870" s="2"/>
    </row>
    <row r="871" spans="1:39" ht="12.75" outlineLevel="1">
      <c r="A871" s="5" t="s">
        <v>898</v>
      </c>
      <c r="B871" s="27" t="s">
        <v>3438</v>
      </c>
      <c r="C871" s="2" t="s">
        <v>3399</v>
      </c>
      <c r="D871" s="2">
        <f>COUNTIF(C:C,C871)</f>
        <v>11</v>
      </c>
      <c r="E871" s="30" t="s">
        <v>1933</v>
      </c>
      <c r="F871" s="5" t="s">
        <v>510</v>
      </c>
      <c r="G871" s="28" t="s">
        <v>113</v>
      </c>
      <c r="H871" s="32"/>
      <c r="I871" s="2"/>
      <c r="J871" s="5" t="s">
        <v>150</v>
      </c>
      <c r="K871" s="3">
        <v>38014</v>
      </c>
      <c r="L871" s="3">
        <v>38013</v>
      </c>
      <c r="M871" s="5">
        <v>24</v>
      </c>
      <c r="N871" s="3">
        <v>38744</v>
      </c>
      <c r="O871" s="1">
        <v>3</v>
      </c>
      <c r="P871" s="29">
        <f t="shared" si="69"/>
        <v>38652</v>
      </c>
      <c r="Q871" s="2" t="s">
        <v>2985</v>
      </c>
      <c r="R871" s="1">
        <v>24</v>
      </c>
      <c r="S871" s="2" t="s">
        <v>2547</v>
      </c>
      <c r="T871" s="29">
        <f t="shared" si="70"/>
        <v>39382</v>
      </c>
      <c r="U871" s="29">
        <f t="shared" si="71"/>
        <v>39474</v>
      </c>
      <c r="V871" s="1" t="s">
        <v>2548</v>
      </c>
      <c r="W871" s="5" t="s">
        <v>2718</v>
      </c>
      <c r="X871" s="2" t="s">
        <v>2139</v>
      </c>
      <c r="Y871" s="1" t="s">
        <v>2553</v>
      </c>
      <c r="Z871" s="4">
        <v>420</v>
      </c>
      <c r="AA871" s="2" t="s">
        <v>2550</v>
      </c>
      <c r="AB871" s="2" t="s">
        <v>647</v>
      </c>
      <c r="AC871" s="2" t="s">
        <v>648</v>
      </c>
      <c r="AD871" s="2" t="s">
        <v>2199</v>
      </c>
      <c r="AE871" s="2" t="s">
        <v>174</v>
      </c>
      <c r="AF871" s="2" t="s">
        <v>2985</v>
      </c>
      <c r="AG871" s="1" t="s">
        <v>1220</v>
      </c>
      <c r="AH871" s="2" t="s">
        <v>649</v>
      </c>
      <c r="AI871" s="2" t="s">
        <v>2547</v>
      </c>
      <c r="AJ871" s="2"/>
      <c r="AK871" s="2"/>
      <c r="AL871" s="2"/>
      <c r="AM871" s="2"/>
    </row>
    <row r="872" spans="1:39" ht="12.75">
      <c r="A872" s="2" t="s">
        <v>898</v>
      </c>
      <c r="B872" s="27" t="s">
        <v>3439</v>
      </c>
      <c r="C872" s="2" t="s">
        <v>1978</v>
      </c>
      <c r="D872" s="2">
        <f>COUNTIF(C:C,C872)</f>
        <v>1</v>
      </c>
      <c r="E872" s="56">
        <v>3042</v>
      </c>
      <c r="F872" s="5" t="s">
        <v>2297</v>
      </c>
      <c r="G872" s="2" t="s">
        <v>33</v>
      </c>
      <c r="H872" s="28"/>
      <c r="I872" s="2"/>
      <c r="J872" s="5" t="s">
        <v>140</v>
      </c>
      <c r="K872" s="3">
        <v>37687</v>
      </c>
      <c r="L872" s="3">
        <v>37687</v>
      </c>
      <c r="M872" s="28" t="s">
        <v>1022</v>
      </c>
      <c r="N872" s="2" t="s">
        <v>1022</v>
      </c>
      <c r="O872" s="2">
        <v>3</v>
      </c>
      <c r="P872" s="29" t="s">
        <v>2547</v>
      </c>
      <c r="Q872" s="2" t="s">
        <v>3708</v>
      </c>
      <c r="R872" s="2" t="s">
        <v>3708</v>
      </c>
      <c r="S872" s="2" t="s">
        <v>2547</v>
      </c>
      <c r="T872" s="29" t="s">
        <v>2547</v>
      </c>
      <c r="U872" s="29" t="s">
        <v>1022</v>
      </c>
      <c r="V872" s="1" t="s">
        <v>2548</v>
      </c>
      <c r="W872" s="5" t="s">
        <v>2298</v>
      </c>
      <c r="X872" s="2" t="s">
        <v>2299</v>
      </c>
      <c r="Y872" s="1" t="s">
        <v>145</v>
      </c>
      <c r="Z872" s="4" t="s">
        <v>2547</v>
      </c>
      <c r="AA872" s="2" t="s">
        <v>2550</v>
      </c>
      <c r="AB872" s="2" t="s">
        <v>2547</v>
      </c>
      <c r="AC872" s="2" t="s">
        <v>2295</v>
      </c>
      <c r="AD872" s="1" t="s">
        <v>1498</v>
      </c>
      <c r="AE872" s="2" t="s">
        <v>2547</v>
      </c>
      <c r="AF872" s="2" t="s">
        <v>2985</v>
      </c>
      <c r="AG872" s="1" t="s">
        <v>3241</v>
      </c>
      <c r="AH872" s="2" t="s">
        <v>3708</v>
      </c>
      <c r="AI872" s="2" t="s">
        <v>2547</v>
      </c>
      <c r="AJ872" s="2"/>
      <c r="AK872" s="2"/>
      <c r="AL872" s="2"/>
      <c r="AM872" s="2"/>
    </row>
    <row r="873" spans="1:39" ht="12.75">
      <c r="A873" s="2" t="s">
        <v>898</v>
      </c>
      <c r="B873" s="27" t="s">
        <v>3440</v>
      </c>
      <c r="C873" s="2" t="s">
        <v>2679</v>
      </c>
      <c r="D873" s="2">
        <f>COUNTIF(C:C,C873)</f>
        <v>1</v>
      </c>
      <c r="E873" s="22"/>
      <c r="F873" s="2" t="s">
        <v>2547</v>
      </c>
      <c r="G873" s="33" t="s">
        <v>25</v>
      </c>
      <c r="H873" s="2"/>
      <c r="I873" s="2"/>
      <c r="J873" s="5" t="s">
        <v>1795</v>
      </c>
      <c r="K873" s="2"/>
      <c r="L873" s="3">
        <v>36312</v>
      </c>
      <c r="M873" s="28" t="s">
        <v>1022</v>
      </c>
      <c r="N873" s="28" t="s">
        <v>1022</v>
      </c>
      <c r="O873" s="2">
        <v>3</v>
      </c>
      <c r="P873" s="29" t="s">
        <v>2547</v>
      </c>
      <c r="Q873" s="2" t="s">
        <v>3708</v>
      </c>
      <c r="R873" s="2" t="s">
        <v>3708</v>
      </c>
      <c r="S873" s="2" t="s">
        <v>2547</v>
      </c>
      <c r="T873" s="29" t="s">
        <v>2547</v>
      </c>
      <c r="U873" s="29" t="s">
        <v>1022</v>
      </c>
      <c r="V873" s="1" t="s">
        <v>2548</v>
      </c>
      <c r="W873" s="1" t="s">
        <v>2280</v>
      </c>
      <c r="X873" s="2" t="s">
        <v>2281</v>
      </c>
      <c r="Y873" s="1" t="s">
        <v>1531</v>
      </c>
      <c r="Z873" s="4" t="s">
        <v>2547</v>
      </c>
      <c r="AA873" s="2" t="s">
        <v>2550</v>
      </c>
      <c r="AB873" s="2" t="s">
        <v>1735</v>
      </c>
      <c r="AC873" s="2" t="s">
        <v>2282</v>
      </c>
      <c r="AD873" s="1" t="s">
        <v>1504</v>
      </c>
      <c r="AE873" s="2" t="s">
        <v>2547</v>
      </c>
      <c r="AF873" s="2"/>
      <c r="AG873" s="1" t="s">
        <v>2171</v>
      </c>
      <c r="AH873" s="2" t="s">
        <v>3708</v>
      </c>
      <c r="AI873" s="2" t="s">
        <v>2547</v>
      </c>
      <c r="AJ873" s="2"/>
      <c r="AK873" s="2"/>
      <c r="AL873" s="2"/>
      <c r="AM873" s="2"/>
    </row>
    <row r="874" spans="1:39" ht="12.75">
      <c r="A874" s="5" t="s">
        <v>898</v>
      </c>
      <c r="B874" s="27" t="s">
        <v>3441</v>
      </c>
      <c r="C874" s="2" t="s">
        <v>1444</v>
      </c>
      <c r="D874" s="2">
        <f>COUNTIF(C:C,C874)</f>
        <v>1</v>
      </c>
      <c r="E874" s="22" t="s">
        <v>1934</v>
      </c>
      <c r="F874" s="2" t="s">
        <v>733</v>
      </c>
      <c r="G874" s="5" t="s">
        <v>108</v>
      </c>
      <c r="H874" s="28"/>
      <c r="I874" s="2"/>
      <c r="J874" s="5" t="s">
        <v>150</v>
      </c>
      <c r="K874" s="2" t="s">
        <v>2547</v>
      </c>
      <c r="L874" s="2" t="s">
        <v>2547</v>
      </c>
      <c r="M874" s="28" t="s">
        <v>1022</v>
      </c>
      <c r="N874" s="2" t="s">
        <v>1022</v>
      </c>
      <c r="O874" s="2">
        <v>6</v>
      </c>
      <c r="P874" s="2" t="s">
        <v>2547</v>
      </c>
      <c r="Q874" s="2" t="s">
        <v>3708</v>
      </c>
      <c r="R874" s="2" t="s">
        <v>3708</v>
      </c>
      <c r="S874" s="2" t="s">
        <v>2547</v>
      </c>
      <c r="T874" s="2" t="s">
        <v>2547</v>
      </c>
      <c r="U874" s="2" t="s">
        <v>1022</v>
      </c>
      <c r="V874" s="1" t="s">
        <v>2548</v>
      </c>
      <c r="W874" s="2" t="s">
        <v>1425</v>
      </c>
      <c r="X874" s="2" t="s">
        <v>1426</v>
      </c>
      <c r="Y874" s="1" t="s">
        <v>2553</v>
      </c>
      <c r="Z874" s="4" t="s">
        <v>2547</v>
      </c>
      <c r="AA874" s="2" t="s">
        <v>2550</v>
      </c>
      <c r="AB874" s="2" t="s">
        <v>1427</v>
      </c>
      <c r="AC874" s="2" t="s">
        <v>1428</v>
      </c>
      <c r="AD874" s="2" t="s">
        <v>2547</v>
      </c>
      <c r="AE874" s="2" t="s">
        <v>2547</v>
      </c>
      <c r="AF874" s="2" t="s">
        <v>2985</v>
      </c>
      <c r="AG874" s="2" t="s">
        <v>1429</v>
      </c>
      <c r="AH874" s="2" t="s">
        <v>2547</v>
      </c>
      <c r="AI874" s="2" t="s">
        <v>2547</v>
      </c>
      <c r="AJ874" s="2"/>
      <c r="AK874" s="2"/>
      <c r="AL874" s="2"/>
      <c r="AM874" s="2"/>
    </row>
    <row r="875" spans="1:39" ht="12.75">
      <c r="A875" s="15" t="s">
        <v>995</v>
      </c>
      <c r="B875" s="27"/>
      <c r="C875" s="2"/>
      <c r="D875" s="2"/>
      <c r="E875" s="22"/>
      <c r="F875" s="2"/>
      <c r="G875" s="5"/>
      <c r="H875" s="28"/>
      <c r="I875" s="2"/>
      <c r="J875" s="15"/>
      <c r="K875" s="2"/>
      <c r="L875" s="2"/>
      <c r="M875" s="28"/>
      <c r="N875" s="2"/>
      <c r="O875" s="2"/>
      <c r="P875" s="2"/>
      <c r="Q875" s="2"/>
      <c r="R875" s="2"/>
      <c r="S875" s="2"/>
      <c r="T875" s="2"/>
      <c r="U875" s="2"/>
      <c r="V875" s="1"/>
      <c r="W875" s="2"/>
      <c r="X875" s="2"/>
      <c r="Y875" s="1"/>
      <c r="Z875" s="4"/>
      <c r="AA875" s="2"/>
      <c r="AB875" s="2"/>
      <c r="AC875" s="2"/>
      <c r="AD875" s="2"/>
      <c r="AE875" s="2"/>
      <c r="AF875" s="2"/>
      <c r="AG875" s="2"/>
      <c r="AH875" s="2"/>
      <c r="AI875" s="2"/>
      <c r="AJ875" s="2"/>
      <c r="AK875" s="2"/>
      <c r="AL875" s="2"/>
      <c r="AM875" s="2"/>
    </row>
    <row r="876" spans="1:39" ht="12.75" outlineLevel="1">
      <c r="A876" s="5" t="s">
        <v>899</v>
      </c>
      <c r="B876" s="27" t="s">
        <v>2406</v>
      </c>
      <c r="C876" s="2" t="s">
        <v>2977</v>
      </c>
      <c r="D876" s="2"/>
      <c r="E876" s="22"/>
      <c r="F876" s="2" t="s">
        <v>2547</v>
      </c>
      <c r="G876" s="2" t="s">
        <v>25</v>
      </c>
      <c r="H876" s="28"/>
      <c r="I876" s="2"/>
      <c r="J876" s="5" t="s">
        <v>1776</v>
      </c>
      <c r="K876" s="3">
        <v>37281</v>
      </c>
      <c r="L876" s="3">
        <v>37377</v>
      </c>
      <c r="M876" s="5">
        <v>36</v>
      </c>
      <c r="N876" s="3">
        <v>38473</v>
      </c>
      <c r="O876" s="1">
        <v>12</v>
      </c>
      <c r="P876" s="29">
        <f>IF(OR(N876="?",(O876="?")),"?",DATE(YEAR(N876),MONTH(N876)-(O876),DAY(N876)))</f>
        <v>38108</v>
      </c>
      <c r="Q876" s="2" t="s">
        <v>3913</v>
      </c>
      <c r="R876" s="1">
        <v>0</v>
      </c>
      <c r="S876" s="2" t="s">
        <v>2547</v>
      </c>
      <c r="T876" s="29" t="s">
        <v>2547</v>
      </c>
      <c r="U876" s="29" t="s">
        <v>2547</v>
      </c>
      <c r="V876" s="5" t="s">
        <v>2548</v>
      </c>
      <c r="W876" s="5" t="s">
        <v>3325</v>
      </c>
      <c r="X876" s="2" t="s">
        <v>3324</v>
      </c>
      <c r="Y876" s="1" t="s">
        <v>148</v>
      </c>
      <c r="Z876" s="4">
        <v>25111.4</v>
      </c>
      <c r="AA876" s="2" t="s">
        <v>3403</v>
      </c>
      <c r="AB876" s="2" t="s">
        <v>3326</v>
      </c>
      <c r="AC876" s="2" t="s">
        <v>2582</v>
      </c>
      <c r="AD876" s="1" t="s">
        <v>1506</v>
      </c>
      <c r="AE876" s="2" t="s">
        <v>3322</v>
      </c>
      <c r="AF876" s="2" t="s">
        <v>2985</v>
      </c>
      <c r="AG876" s="1" t="s">
        <v>1158</v>
      </c>
      <c r="AH876" s="2" t="s">
        <v>3708</v>
      </c>
      <c r="AI876" s="2" t="s">
        <v>2547</v>
      </c>
      <c r="AJ876" s="2" t="s">
        <v>3323</v>
      </c>
      <c r="AK876" s="2"/>
      <c r="AL876" s="2"/>
      <c r="AM876" s="2"/>
    </row>
    <row r="877" spans="1:39" ht="12.75">
      <c r="A877" s="2" t="s">
        <v>898</v>
      </c>
      <c r="B877" s="27" t="s">
        <v>3442</v>
      </c>
      <c r="C877" s="2" t="s">
        <v>422</v>
      </c>
      <c r="D877" s="2">
        <f>COUNTIF(C:C,C877)</f>
        <v>1</v>
      </c>
      <c r="E877" s="22"/>
      <c r="F877" s="2" t="s">
        <v>2547</v>
      </c>
      <c r="G877" s="2" t="s">
        <v>3708</v>
      </c>
      <c r="H877" s="28"/>
      <c r="I877" s="2"/>
      <c r="J877" s="2" t="s">
        <v>421</v>
      </c>
      <c r="K877" s="3">
        <v>39520</v>
      </c>
      <c r="L877" s="3">
        <v>39520</v>
      </c>
      <c r="M877" s="28">
        <v>24</v>
      </c>
      <c r="N877" s="3">
        <v>40250</v>
      </c>
      <c r="O877" s="2" t="s">
        <v>2547</v>
      </c>
      <c r="P877" s="2" t="s">
        <v>2547</v>
      </c>
      <c r="Q877" s="2" t="s">
        <v>2985</v>
      </c>
      <c r="R877" s="2">
        <v>24</v>
      </c>
      <c r="S877" s="2" t="s">
        <v>2547</v>
      </c>
      <c r="T877" s="29" t="str">
        <f>IF(OR(O877="?",(U877="?")),"?",DATE(YEAR(U877),MONTH(U877)-(O877),DAY(U877)))</f>
        <v>?</v>
      </c>
      <c r="U877" s="29">
        <f>IF(R877&lt;250,DATE(YEAR(N877),MONTH(N877)+(R877),DAY(N877)),IF(R877="Nvt",DATE(YEAR(N877),MONTH(N877),DAY(N877)),"?"))</f>
        <v>40981</v>
      </c>
      <c r="V877" s="1" t="s">
        <v>2548</v>
      </c>
      <c r="W877" s="2" t="s">
        <v>2659</v>
      </c>
      <c r="X877" s="2" t="s">
        <v>2660</v>
      </c>
      <c r="Y877" s="2" t="s">
        <v>2661</v>
      </c>
      <c r="Z877" s="4" t="s">
        <v>2547</v>
      </c>
      <c r="AA877" s="2" t="s">
        <v>2550</v>
      </c>
      <c r="AB877" s="2" t="s">
        <v>2547</v>
      </c>
      <c r="AC877" s="2" t="s">
        <v>2547</v>
      </c>
      <c r="AD877" s="2" t="s">
        <v>2547</v>
      </c>
      <c r="AE877" s="2" t="s">
        <v>2662</v>
      </c>
      <c r="AF877" s="2"/>
      <c r="AG877" s="2" t="s">
        <v>1576</v>
      </c>
      <c r="AH877" s="2" t="s">
        <v>3708</v>
      </c>
      <c r="AI877" s="2" t="s">
        <v>2547</v>
      </c>
      <c r="AJ877" s="2"/>
      <c r="AK877" s="2"/>
      <c r="AL877" s="14"/>
      <c r="AM877" s="14"/>
    </row>
    <row r="878" spans="1:39" ht="12.75">
      <c r="A878" s="2" t="s">
        <v>898</v>
      </c>
      <c r="B878" s="27" t="s">
        <v>3443</v>
      </c>
      <c r="C878" s="2" t="s">
        <v>2665</v>
      </c>
      <c r="D878" s="2">
        <f>COUNTIF(C:C,C878)</f>
        <v>1</v>
      </c>
      <c r="E878" s="30" t="s">
        <v>3830</v>
      </c>
      <c r="F878" s="5" t="s">
        <v>2096</v>
      </c>
      <c r="G878" s="2" t="s">
        <v>3708</v>
      </c>
      <c r="H878" s="2"/>
      <c r="I878" s="2"/>
      <c r="J878" s="5" t="s">
        <v>2552</v>
      </c>
      <c r="K878" s="3">
        <v>36244</v>
      </c>
      <c r="L878" s="3">
        <v>36244</v>
      </c>
      <c r="M878" s="28" t="s">
        <v>1022</v>
      </c>
      <c r="N878" s="2" t="s">
        <v>1022</v>
      </c>
      <c r="O878" s="2" t="s">
        <v>2547</v>
      </c>
      <c r="P878" s="29" t="str">
        <f>IF(OR(N878="?",(O878="?")),"?",DATE(YEAR(N878),MONTH(N878)-(O878),DAY(N878)))</f>
        <v>?</v>
      </c>
      <c r="Q878" s="2"/>
      <c r="R878" s="2" t="s">
        <v>2547</v>
      </c>
      <c r="S878" s="2" t="s">
        <v>2547</v>
      </c>
      <c r="T878" s="29" t="str">
        <f>IF(OR(O878="?",(U878="?")),"?",DATE(YEAR(U878),MONTH(U878)-(O878),DAY(U878)))</f>
        <v>?</v>
      </c>
      <c r="U878" s="29" t="s">
        <v>1022</v>
      </c>
      <c r="V878" s="1" t="s">
        <v>2548</v>
      </c>
      <c r="W878" s="1" t="s">
        <v>3302</v>
      </c>
      <c r="X878" s="2" t="s">
        <v>1057</v>
      </c>
      <c r="Y878" s="1" t="s">
        <v>145</v>
      </c>
      <c r="Z878" s="4" t="s">
        <v>2547</v>
      </c>
      <c r="AA878" s="2" t="s">
        <v>2550</v>
      </c>
      <c r="AB878" s="2" t="s">
        <v>1156</v>
      </c>
      <c r="AC878" s="2" t="s">
        <v>3064</v>
      </c>
      <c r="AD878" s="1" t="s">
        <v>1498</v>
      </c>
      <c r="AE878" s="2" t="s">
        <v>2547</v>
      </c>
      <c r="AF878" s="14" t="s">
        <v>785</v>
      </c>
      <c r="AG878" s="1" t="s">
        <v>1525</v>
      </c>
      <c r="AH878" s="2" t="s">
        <v>3708</v>
      </c>
      <c r="AI878" s="2" t="s">
        <v>2547</v>
      </c>
      <c r="AJ878" s="2"/>
      <c r="AK878" s="2"/>
      <c r="AL878" s="2"/>
      <c r="AM878" s="2"/>
    </row>
    <row r="879" spans="1:39" ht="12.75">
      <c r="A879" s="13" t="s">
        <v>999</v>
      </c>
      <c r="B879" s="27"/>
      <c r="C879" s="59"/>
      <c r="D879" s="59"/>
      <c r="E879" s="62"/>
      <c r="F879" s="59"/>
      <c r="G879" s="59"/>
      <c r="H879" s="59"/>
      <c r="I879" s="59"/>
      <c r="J879" s="13"/>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c r="AJ879" s="59"/>
      <c r="AK879" s="59"/>
      <c r="AL879" s="59"/>
      <c r="AM879" s="59"/>
    </row>
    <row r="880" spans="1:39" ht="12.75" outlineLevel="1">
      <c r="A880" s="2" t="s">
        <v>898</v>
      </c>
      <c r="B880" s="27" t="s">
        <v>3444</v>
      </c>
      <c r="C880" s="2" t="s">
        <v>1976</v>
      </c>
      <c r="D880" s="2">
        <f>COUNTIF(C:C,C880)</f>
        <v>1</v>
      </c>
      <c r="E880" s="30" t="s">
        <v>1863</v>
      </c>
      <c r="F880" s="5" t="s">
        <v>1863</v>
      </c>
      <c r="G880" s="2" t="s">
        <v>112</v>
      </c>
      <c r="H880" s="28"/>
      <c r="I880" s="2"/>
      <c r="J880" s="5" t="s">
        <v>140</v>
      </c>
      <c r="K880" s="3">
        <v>37858</v>
      </c>
      <c r="L880" s="3">
        <v>37858</v>
      </c>
      <c r="M880" s="5">
        <v>12</v>
      </c>
      <c r="N880" s="3">
        <v>38465</v>
      </c>
      <c r="O880" s="1">
        <v>3</v>
      </c>
      <c r="P880" s="29">
        <f aca="true" t="shared" si="72" ref="P880:P899">IF(OR(N880="?",(O880="?")),"?",DATE(YEAR(N880),MONTH(N880)-(O880),DAY(N880)))</f>
        <v>38375</v>
      </c>
      <c r="Q880" s="2" t="s">
        <v>2985</v>
      </c>
      <c r="R880" s="5" t="s">
        <v>1022</v>
      </c>
      <c r="S880" s="2" t="s">
        <v>2547</v>
      </c>
      <c r="T880" s="29" t="s">
        <v>2547</v>
      </c>
      <c r="U880" s="29" t="s">
        <v>1022</v>
      </c>
      <c r="V880" s="1" t="s">
        <v>2548</v>
      </c>
      <c r="W880" s="1" t="s">
        <v>903</v>
      </c>
      <c r="X880" s="2" t="s">
        <v>2001</v>
      </c>
      <c r="Y880" s="1" t="s">
        <v>2553</v>
      </c>
      <c r="Z880" s="4" t="s">
        <v>2547</v>
      </c>
      <c r="AA880" s="2" t="s">
        <v>2550</v>
      </c>
      <c r="AB880" s="2" t="s">
        <v>2707</v>
      </c>
      <c r="AC880" s="2" t="s">
        <v>2547</v>
      </c>
      <c r="AD880" s="1" t="s">
        <v>1498</v>
      </c>
      <c r="AE880" s="2" t="s">
        <v>2547</v>
      </c>
      <c r="AF880" s="2" t="s">
        <v>2985</v>
      </c>
      <c r="AG880" s="1" t="s">
        <v>3238</v>
      </c>
      <c r="AH880" s="2" t="s">
        <v>3708</v>
      </c>
      <c r="AI880" s="2" t="s">
        <v>2547</v>
      </c>
      <c r="AJ880" s="2"/>
      <c r="AK880" s="2"/>
      <c r="AL880" s="2"/>
      <c r="AM880" s="2"/>
    </row>
    <row r="881" spans="1:39" ht="12.75" outlineLevel="1">
      <c r="A881" s="5" t="s">
        <v>898</v>
      </c>
      <c r="B881" s="27" t="s">
        <v>3445</v>
      </c>
      <c r="C881" s="2" t="s">
        <v>1968</v>
      </c>
      <c r="D881" s="2">
        <f>COUNTIF(C:C,C881)</f>
        <v>1</v>
      </c>
      <c r="E881" s="41" t="s">
        <v>908</v>
      </c>
      <c r="F881" s="1" t="s">
        <v>908</v>
      </c>
      <c r="G881" s="2" t="s">
        <v>112</v>
      </c>
      <c r="H881" s="28"/>
      <c r="I881" s="2"/>
      <c r="J881" s="5" t="s">
        <v>140</v>
      </c>
      <c r="K881" s="3">
        <v>37757</v>
      </c>
      <c r="L881" s="3">
        <v>37773</v>
      </c>
      <c r="M881" s="5">
        <v>36</v>
      </c>
      <c r="N881" s="3">
        <v>38869</v>
      </c>
      <c r="O881" s="2">
        <v>3</v>
      </c>
      <c r="P881" s="29">
        <f t="shared" si="72"/>
        <v>38777</v>
      </c>
      <c r="Q881" s="2" t="s">
        <v>2985</v>
      </c>
      <c r="R881" s="2">
        <v>12</v>
      </c>
      <c r="S881" s="2" t="s">
        <v>2547</v>
      </c>
      <c r="T881" s="29">
        <f aca="true" t="shared" si="73" ref="T881:T899">IF(OR(O881="?",(U881="?")),"?",DATE(YEAR(U881),MONTH(U881)-(O881),DAY(U881)))</f>
        <v>39142</v>
      </c>
      <c r="U881" s="29">
        <f aca="true" t="shared" si="74" ref="U881:U899">IF(R881&lt;250,DATE(YEAR(N881),MONTH(N881)+(R881),DAY(N881)),IF(R881="Nvt",DATE(YEAR(N881),MONTH(N881),DAY(N881)),"?"))</f>
        <v>39234</v>
      </c>
      <c r="V881" s="1" t="s">
        <v>2548</v>
      </c>
      <c r="W881" s="5" t="s">
        <v>2193</v>
      </c>
      <c r="X881" s="2" t="s">
        <v>2001</v>
      </c>
      <c r="Y881" s="1" t="s">
        <v>2553</v>
      </c>
      <c r="Z881" s="4" t="s">
        <v>2547</v>
      </c>
      <c r="AA881" s="2" t="s">
        <v>2550</v>
      </c>
      <c r="AB881" s="2" t="s">
        <v>2798</v>
      </c>
      <c r="AC881" s="2" t="s">
        <v>2792</v>
      </c>
      <c r="AD881" s="1" t="s">
        <v>1498</v>
      </c>
      <c r="AE881" s="2" t="s">
        <v>2547</v>
      </c>
      <c r="AF881" s="2" t="s">
        <v>2985</v>
      </c>
      <c r="AG881" s="1" t="s">
        <v>909</v>
      </c>
      <c r="AH881" s="2" t="s">
        <v>2547</v>
      </c>
      <c r="AI881" s="2" t="s">
        <v>2547</v>
      </c>
      <c r="AJ881" s="2"/>
      <c r="AK881" s="2"/>
      <c r="AL881" s="2"/>
      <c r="AM881" s="2"/>
    </row>
    <row r="882" spans="1:39" ht="12.75" outlineLevel="1">
      <c r="A882" s="5" t="s">
        <v>898</v>
      </c>
      <c r="B882" s="27" t="s">
        <v>3446</v>
      </c>
      <c r="C882" s="2" t="s">
        <v>1962</v>
      </c>
      <c r="D882" s="2">
        <f>COUNTIF(C:C,C882)</f>
        <v>18</v>
      </c>
      <c r="E882" s="41" t="s">
        <v>902</v>
      </c>
      <c r="F882" s="1" t="s">
        <v>902</v>
      </c>
      <c r="G882" s="2" t="s">
        <v>112</v>
      </c>
      <c r="H882" s="28"/>
      <c r="I882" s="2"/>
      <c r="J882" s="5" t="s">
        <v>140</v>
      </c>
      <c r="K882" s="3">
        <v>37004</v>
      </c>
      <c r="L882" s="3">
        <v>37005</v>
      </c>
      <c r="M882" s="28">
        <f aca="true" t="shared" si="75" ref="M882:M899">(YEAR(N882)-YEAR(L882))*12+MONTH(N882)-MONTH(L882)</f>
        <v>36</v>
      </c>
      <c r="N882" s="3">
        <v>38100</v>
      </c>
      <c r="O882" s="2">
        <v>3</v>
      </c>
      <c r="P882" s="29">
        <f t="shared" si="72"/>
        <v>38009</v>
      </c>
      <c r="Q882" s="2" t="s">
        <v>785</v>
      </c>
      <c r="R882" s="2">
        <v>0</v>
      </c>
      <c r="S882" s="2" t="s">
        <v>2547</v>
      </c>
      <c r="T882" s="29">
        <f t="shared" si="73"/>
        <v>38009</v>
      </c>
      <c r="U882" s="29">
        <f t="shared" si="74"/>
        <v>38100</v>
      </c>
      <c r="V882" s="1" t="s">
        <v>2548</v>
      </c>
      <c r="W882" s="1" t="s">
        <v>2193</v>
      </c>
      <c r="X882" s="2" t="s">
        <v>399</v>
      </c>
      <c r="Y882" s="1" t="s">
        <v>2553</v>
      </c>
      <c r="Z882" s="4" t="s">
        <v>2547</v>
      </c>
      <c r="AA882" s="2" t="s">
        <v>2550</v>
      </c>
      <c r="AB882" s="2" t="s">
        <v>670</v>
      </c>
      <c r="AC882" s="2" t="s">
        <v>865</v>
      </c>
      <c r="AD882" s="5" t="s">
        <v>2547</v>
      </c>
      <c r="AE882" s="2" t="s">
        <v>2547</v>
      </c>
      <c r="AF882" s="2" t="s">
        <v>2985</v>
      </c>
      <c r="AG882" s="1" t="s">
        <v>904</v>
      </c>
      <c r="AH882" s="2" t="s">
        <v>2547</v>
      </c>
      <c r="AI882" s="2" t="s">
        <v>2192</v>
      </c>
      <c r="AJ882" s="2"/>
      <c r="AK882" s="2"/>
      <c r="AL882" s="2"/>
      <c r="AM882" s="2"/>
    </row>
    <row r="883" spans="1:39" ht="12.75" outlineLevel="1">
      <c r="A883" s="5" t="s">
        <v>898</v>
      </c>
      <c r="B883" s="27" t="s">
        <v>3446</v>
      </c>
      <c r="C883" s="2" t="s">
        <v>1962</v>
      </c>
      <c r="D883" s="2">
        <f>COUNTIF(C:C,C883)</f>
        <v>18</v>
      </c>
      <c r="E883" s="41" t="s">
        <v>902</v>
      </c>
      <c r="F883" s="1" t="s">
        <v>902</v>
      </c>
      <c r="G883" s="2" t="s">
        <v>112</v>
      </c>
      <c r="H883" s="28"/>
      <c r="I883" s="2"/>
      <c r="J883" s="5" t="s">
        <v>140</v>
      </c>
      <c r="K883" s="3">
        <v>37004</v>
      </c>
      <c r="L883" s="3">
        <v>37005</v>
      </c>
      <c r="M883" s="28">
        <f t="shared" si="75"/>
        <v>36</v>
      </c>
      <c r="N883" s="3">
        <v>38100</v>
      </c>
      <c r="O883" s="2">
        <v>3</v>
      </c>
      <c r="P883" s="29">
        <f t="shared" si="72"/>
        <v>38009</v>
      </c>
      <c r="Q883" s="2" t="s">
        <v>785</v>
      </c>
      <c r="R883" s="2">
        <v>0</v>
      </c>
      <c r="S883" s="2" t="s">
        <v>2547</v>
      </c>
      <c r="T883" s="29">
        <f t="shared" si="73"/>
        <v>38009</v>
      </c>
      <c r="U883" s="29">
        <f t="shared" si="74"/>
        <v>38100</v>
      </c>
      <c r="V883" s="1" t="s">
        <v>2548</v>
      </c>
      <c r="W883" s="1" t="s">
        <v>2193</v>
      </c>
      <c r="X883" s="2" t="s">
        <v>399</v>
      </c>
      <c r="Y883" s="1" t="s">
        <v>2553</v>
      </c>
      <c r="Z883" s="4" t="s">
        <v>2547</v>
      </c>
      <c r="AA883" s="2" t="s">
        <v>2550</v>
      </c>
      <c r="AB883" s="2" t="s">
        <v>670</v>
      </c>
      <c r="AC883" s="2" t="s">
        <v>865</v>
      </c>
      <c r="AD883" s="5" t="s">
        <v>2547</v>
      </c>
      <c r="AE883" s="2" t="s">
        <v>2547</v>
      </c>
      <c r="AF883" s="2" t="s">
        <v>2985</v>
      </c>
      <c r="AG883" s="1" t="s">
        <v>904</v>
      </c>
      <c r="AH883" s="2" t="s">
        <v>2547</v>
      </c>
      <c r="AI883" s="2" t="s">
        <v>2192</v>
      </c>
      <c r="AJ883" s="2"/>
      <c r="AK883" s="2"/>
      <c r="AL883" s="2"/>
      <c r="AM883" s="2"/>
    </row>
    <row r="884" spans="1:39" ht="12.75" outlineLevel="1">
      <c r="A884" s="5" t="s">
        <v>898</v>
      </c>
      <c r="B884" s="27" t="s">
        <v>3446</v>
      </c>
      <c r="C884" s="2" t="s">
        <v>1962</v>
      </c>
      <c r="D884" s="2">
        <f>COUNTIF(C:C,C884)</f>
        <v>18</v>
      </c>
      <c r="E884" s="41" t="s">
        <v>902</v>
      </c>
      <c r="F884" s="1" t="s">
        <v>902</v>
      </c>
      <c r="G884" s="2" t="s">
        <v>112</v>
      </c>
      <c r="H884" s="28"/>
      <c r="I884" s="2"/>
      <c r="J884" s="5" t="s">
        <v>140</v>
      </c>
      <c r="K884" s="3">
        <v>37004</v>
      </c>
      <c r="L884" s="3">
        <v>37005</v>
      </c>
      <c r="M884" s="28">
        <f t="shared" si="75"/>
        <v>36</v>
      </c>
      <c r="N884" s="3">
        <v>38100</v>
      </c>
      <c r="O884" s="2">
        <v>3</v>
      </c>
      <c r="P884" s="29">
        <f t="shared" si="72"/>
        <v>38009</v>
      </c>
      <c r="Q884" s="2" t="s">
        <v>785</v>
      </c>
      <c r="R884" s="2">
        <v>0</v>
      </c>
      <c r="S884" s="2" t="s">
        <v>2547</v>
      </c>
      <c r="T884" s="29">
        <f t="shared" si="73"/>
        <v>38009</v>
      </c>
      <c r="U884" s="29">
        <f t="shared" si="74"/>
        <v>38100</v>
      </c>
      <c r="V884" s="1" t="s">
        <v>2548</v>
      </c>
      <c r="W884" s="1" t="s">
        <v>2193</v>
      </c>
      <c r="X884" s="2" t="s">
        <v>399</v>
      </c>
      <c r="Y884" s="1" t="s">
        <v>2553</v>
      </c>
      <c r="Z884" s="4" t="s">
        <v>2547</v>
      </c>
      <c r="AA884" s="2" t="s">
        <v>2550</v>
      </c>
      <c r="AB884" s="2" t="s">
        <v>670</v>
      </c>
      <c r="AC884" s="2" t="s">
        <v>865</v>
      </c>
      <c r="AD884" s="5" t="s">
        <v>2547</v>
      </c>
      <c r="AE884" s="2" t="s">
        <v>2547</v>
      </c>
      <c r="AF884" s="2" t="s">
        <v>2985</v>
      </c>
      <c r="AG884" s="1" t="s">
        <v>904</v>
      </c>
      <c r="AH884" s="2" t="s">
        <v>2547</v>
      </c>
      <c r="AI884" s="2" t="s">
        <v>2192</v>
      </c>
      <c r="AJ884" s="2"/>
      <c r="AK884" s="2"/>
      <c r="AL884" s="2"/>
      <c r="AM884" s="2"/>
    </row>
    <row r="885" spans="1:39" ht="12.75" outlineLevel="1">
      <c r="A885" s="5" t="s">
        <v>898</v>
      </c>
      <c r="B885" s="27" t="s">
        <v>3446</v>
      </c>
      <c r="C885" s="2" t="s">
        <v>1962</v>
      </c>
      <c r="D885" s="2">
        <f>COUNTIF(C:C,C885)</f>
        <v>18</v>
      </c>
      <c r="E885" s="41" t="s">
        <v>902</v>
      </c>
      <c r="F885" s="1" t="s">
        <v>902</v>
      </c>
      <c r="G885" s="2" t="s">
        <v>112</v>
      </c>
      <c r="H885" s="28"/>
      <c r="I885" s="2"/>
      <c r="J885" s="5" t="s">
        <v>140</v>
      </c>
      <c r="K885" s="3">
        <v>37004</v>
      </c>
      <c r="L885" s="3">
        <v>37005</v>
      </c>
      <c r="M885" s="28">
        <f t="shared" si="75"/>
        <v>36</v>
      </c>
      <c r="N885" s="3">
        <v>38100</v>
      </c>
      <c r="O885" s="2">
        <v>3</v>
      </c>
      <c r="P885" s="29">
        <f t="shared" si="72"/>
        <v>38009</v>
      </c>
      <c r="Q885" s="2" t="s">
        <v>785</v>
      </c>
      <c r="R885" s="2">
        <v>0</v>
      </c>
      <c r="S885" s="2" t="s">
        <v>2547</v>
      </c>
      <c r="T885" s="29">
        <f t="shared" si="73"/>
        <v>38009</v>
      </c>
      <c r="U885" s="29">
        <f t="shared" si="74"/>
        <v>38100</v>
      </c>
      <c r="V885" s="1" t="s">
        <v>2548</v>
      </c>
      <c r="W885" s="1" t="s">
        <v>2193</v>
      </c>
      <c r="X885" s="2" t="s">
        <v>399</v>
      </c>
      <c r="Y885" s="1" t="s">
        <v>2553</v>
      </c>
      <c r="Z885" s="4" t="s">
        <v>2547</v>
      </c>
      <c r="AA885" s="2" t="s">
        <v>2550</v>
      </c>
      <c r="AB885" s="2" t="s">
        <v>670</v>
      </c>
      <c r="AC885" s="2" t="s">
        <v>865</v>
      </c>
      <c r="AD885" s="5" t="s">
        <v>2547</v>
      </c>
      <c r="AE885" s="2" t="s">
        <v>2547</v>
      </c>
      <c r="AF885" s="2" t="s">
        <v>2985</v>
      </c>
      <c r="AG885" s="1" t="s">
        <v>904</v>
      </c>
      <c r="AH885" s="2" t="s">
        <v>2547</v>
      </c>
      <c r="AI885" s="2" t="s">
        <v>2192</v>
      </c>
      <c r="AJ885" s="2"/>
      <c r="AK885" s="2"/>
      <c r="AL885" s="2"/>
      <c r="AM885" s="2"/>
    </row>
    <row r="886" spans="1:39" ht="12.75" outlineLevel="1">
      <c r="A886" s="5" t="s">
        <v>898</v>
      </c>
      <c r="B886" s="27" t="s">
        <v>3446</v>
      </c>
      <c r="C886" s="2" t="s">
        <v>1962</v>
      </c>
      <c r="D886" s="2">
        <f>COUNTIF(C:C,C886)</f>
        <v>18</v>
      </c>
      <c r="E886" s="41" t="s">
        <v>902</v>
      </c>
      <c r="F886" s="1" t="s">
        <v>902</v>
      </c>
      <c r="G886" s="2" t="s">
        <v>112</v>
      </c>
      <c r="H886" s="28"/>
      <c r="I886" s="2"/>
      <c r="J886" s="5" t="s">
        <v>140</v>
      </c>
      <c r="K886" s="3">
        <v>37004</v>
      </c>
      <c r="L886" s="3">
        <v>37005</v>
      </c>
      <c r="M886" s="28">
        <f t="shared" si="75"/>
        <v>36</v>
      </c>
      <c r="N886" s="3">
        <v>38100</v>
      </c>
      <c r="O886" s="2">
        <v>3</v>
      </c>
      <c r="P886" s="29">
        <f t="shared" si="72"/>
        <v>38009</v>
      </c>
      <c r="Q886" s="2" t="s">
        <v>785</v>
      </c>
      <c r="R886" s="2">
        <v>0</v>
      </c>
      <c r="S886" s="2" t="s">
        <v>2547</v>
      </c>
      <c r="T886" s="29">
        <f t="shared" si="73"/>
        <v>38009</v>
      </c>
      <c r="U886" s="29">
        <f t="shared" si="74"/>
        <v>38100</v>
      </c>
      <c r="V886" s="1" t="s">
        <v>2548</v>
      </c>
      <c r="W886" s="1" t="s">
        <v>2193</v>
      </c>
      <c r="X886" s="2" t="s">
        <v>399</v>
      </c>
      <c r="Y886" s="1" t="s">
        <v>2553</v>
      </c>
      <c r="Z886" s="4" t="s">
        <v>2547</v>
      </c>
      <c r="AA886" s="2" t="s">
        <v>2550</v>
      </c>
      <c r="AB886" s="2" t="s">
        <v>670</v>
      </c>
      <c r="AC886" s="2" t="s">
        <v>865</v>
      </c>
      <c r="AD886" s="5" t="s">
        <v>2547</v>
      </c>
      <c r="AE886" s="2" t="s">
        <v>2547</v>
      </c>
      <c r="AF886" s="2" t="s">
        <v>2985</v>
      </c>
      <c r="AG886" s="1" t="s">
        <v>904</v>
      </c>
      <c r="AH886" s="2" t="s">
        <v>2547</v>
      </c>
      <c r="AI886" s="2" t="s">
        <v>70</v>
      </c>
      <c r="AJ886" s="2"/>
      <c r="AK886" s="2"/>
      <c r="AL886" s="2"/>
      <c r="AM886" s="2"/>
    </row>
    <row r="887" spans="1:39" ht="12.75" outlineLevel="1">
      <c r="A887" s="5" t="s">
        <v>898</v>
      </c>
      <c r="B887" s="27" t="s">
        <v>3446</v>
      </c>
      <c r="C887" s="2" t="s">
        <v>1962</v>
      </c>
      <c r="D887" s="2">
        <f>COUNTIF(C:C,C887)</f>
        <v>18</v>
      </c>
      <c r="E887" s="41" t="s">
        <v>902</v>
      </c>
      <c r="F887" s="1" t="s">
        <v>902</v>
      </c>
      <c r="G887" s="2" t="s">
        <v>112</v>
      </c>
      <c r="H887" s="28"/>
      <c r="I887" s="2"/>
      <c r="J887" s="5" t="s">
        <v>140</v>
      </c>
      <c r="K887" s="3">
        <v>37004</v>
      </c>
      <c r="L887" s="3">
        <v>37005</v>
      </c>
      <c r="M887" s="28">
        <f t="shared" si="75"/>
        <v>36</v>
      </c>
      <c r="N887" s="3">
        <v>38100</v>
      </c>
      <c r="O887" s="2">
        <v>3</v>
      </c>
      <c r="P887" s="29">
        <f t="shared" si="72"/>
        <v>38009</v>
      </c>
      <c r="Q887" s="2" t="s">
        <v>785</v>
      </c>
      <c r="R887" s="2">
        <v>0</v>
      </c>
      <c r="S887" s="2" t="s">
        <v>2547</v>
      </c>
      <c r="T887" s="29">
        <f t="shared" si="73"/>
        <v>38009</v>
      </c>
      <c r="U887" s="29">
        <f t="shared" si="74"/>
        <v>38100</v>
      </c>
      <c r="V887" s="1" t="s">
        <v>2548</v>
      </c>
      <c r="W887" s="1" t="s">
        <v>2193</v>
      </c>
      <c r="X887" s="2" t="s">
        <v>399</v>
      </c>
      <c r="Y887" s="1" t="s">
        <v>2553</v>
      </c>
      <c r="Z887" s="4" t="s">
        <v>2547</v>
      </c>
      <c r="AA887" s="2" t="s">
        <v>2550</v>
      </c>
      <c r="AB887" s="2" t="s">
        <v>670</v>
      </c>
      <c r="AC887" s="2" t="s">
        <v>865</v>
      </c>
      <c r="AD887" s="5" t="s">
        <v>2547</v>
      </c>
      <c r="AE887" s="2" t="s">
        <v>2547</v>
      </c>
      <c r="AF887" s="2" t="s">
        <v>2985</v>
      </c>
      <c r="AG887" s="1" t="s">
        <v>904</v>
      </c>
      <c r="AH887" s="2" t="s">
        <v>2547</v>
      </c>
      <c r="AI887" s="2" t="s">
        <v>2192</v>
      </c>
      <c r="AJ887" s="2"/>
      <c r="AK887" s="2"/>
      <c r="AL887" s="2"/>
      <c r="AM887" s="2"/>
    </row>
    <row r="888" spans="1:39" ht="12.75" outlineLevel="1">
      <c r="A888" s="5" t="s">
        <v>898</v>
      </c>
      <c r="B888" s="27" t="s">
        <v>3446</v>
      </c>
      <c r="C888" s="2" t="s">
        <v>1962</v>
      </c>
      <c r="D888" s="2">
        <f>COUNTIF(C:C,C888)</f>
        <v>18</v>
      </c>
      <c r="E888" s="41" t="s">
        <v>902</v>
      </c>
      <c r="F888" s="1" t="s">
        <v>902</v>
      </c>
      <c r="G888" s="2" t="s">
        <v>112</v>
      </c>
      <c r="H888" s="28"/>
      <c r="I888" s="2"/>
      <c r="J888" s="5" t="s">
        <v>140</v>
      </c>
      <c r="K888" s="3">
        <v>37004</v>
      </c>
      <c r="L888" s="3">
        <v>37005</v>
      </c>
      <c r="M888" s="28">
        <f t="shared" si="75"/>
        <v>36</v>
      </c>
      <c r="N888" s="3">
        <v>38100</v>
      </c>
      <c r="O888" s="2">
        <v>3</v>
      </c>
      <c r="P888" s="29">
        <f t="shared" si="72"/>
        <v>38009</v>
      </c>
      <c r="Q888" s="2" t="s">
        <v>785</v>
      </c>
      <c r="R888" s="2">
        <v>0</v>
      </c>
      <c r="S888" s="2" t="s">
        <v>2547</v>
      </c>
      <c r="T888" s="29">
        <f t="shared" si="73"/>
        <v>38009</v>
      </c>
      <c r="U888" s="29">
        <f t="shared" si="74"/>
        <v>38100</v>
      </c>
      <c r="V888" s="1" t="s">
        <v>2548</v>
      </c>
      <c r="W888" s="1" t="s">
        <v>2193</v>
      </c>
      <c r="X888" s="2" t="s">
        <v>399</v>
      </c>
      <c r="Y888" s="1" t="s">
        <v>2553</v>
      </c>
      <c r="Z888" s="4" t="s">
        <v>2547</v>
      </c>
      <c r="AA888" s="2" t="s">
        <v>2550</v>
      </c>
      <c r="AB888" s="2" t="s">
        <v>670</v>
      </c>
      <c r="AC888" s="2" t="s">
        <v>865</v>
      </c>
      <c r="AD888" s="5" t="s">
        <v>2547</v>
      </c>
      <c r="AE888" s="2" t="s">
        <v>2547</v>
      </c>
      <c r="AF888" s="2" t="s">
        <v>2985</v>
      </c>
      <c r="AG888" s="1" t="s">
        <v>904</v>
      </c>
      <c r="AH888" s="2" t="s">
        <v>2547</v>
      </c>
      <c r="AI888" s="2" t="s">
        <v>2192</v>
      </c>
      <c r="AJ888" s="2"/>
      <c r="AK888" s="2"/>
      <c r="AL888" s="2"/>
      <c r="AM888" s="2"/>
    </row>
    <row r="889" spans="1:39" ht="12.75" outlineLevel="1">
      <c r="A889" s="5" t="s">
        <v>898</v>
      </c>
      <c r="B889" s="27" t="s">
        <v>3446</v>
      </c>
      <c r="C889" s="2" t="s">
        <v>1962</v>
      </c>
      <c r="D889" s="2">
        <f>COUNTIF(C:C,C889)</f>
        <v>18</v>
      </c>
      <c r="E889" s="41" t="s">
        <v>902</v>
      </c>
      <c r="F889" s="1" t="s">
        <v>902</v>
      </c>
      <c r="G889" s="2" t="s">
        <v>112</v>
      </c>
      <c r="H889" s="28"/>
      <c r="I889" s="2"/>
      <c r="J889" s="5" t="s">
        <v>140</v>
      </c>
      <c r="K889" s="3">
        <v>37004</v>
      </c>
      <c r="L889" s="3">
        <v>37005</v>
      </c>
      <c r="M889" s="28">
        <f t="shared" si="75"/>
        <v>36</v>
      </c>
      <c r="N889" s="3">
        <v>38100</v>
      </c>
      <c r="O889" s="2">
        <v>3</v>
      </c>
      <c r="P889" s="29">
        <f t="shared" si="72"/>
        <v>38009</v>
      </c>
      <c r="Q889" s="2" t="s">
        <v>785</v>
      </c>
      <c r="R889" s="2">
        <v>0</v>
      </c>
      <c r="S889" s="2" t="s">
        <v>2547</v>
      </c>
      <c r="T889" s="29">
        <f t="shared" si="73"/>
        <v>38009</v>
      </c>
      <c r="U889" s="29">
        <f t="shared" si="74"/>
        <v>38100</v>
      </c>
      <c r="V889" s="1" t="s">
        <v>2548</v>
      </c>
      <c r="W889" s="1" t="s">
        <v>2193</v>
      </c>
      <c r="X889" s="2" t="s">
        <v>399</v>
      </c>
      <c r="Y889" s="1" t="s">
        <v>2553</v>
      </c>
      <c r="Z889" s="4" t="s">
        <v>2547</v>
      </c>
      <c r="AA889" s="2" t="s">
        <v>2550</v>
      </c>
      <c r="AB889" s="2" t="s">
        <v>670</v>
      </c>
      <c r="AC889" s="2" t="s">
        <v>865</v>
      </c>
      <c r="AD889" s="5" t="s">
        <v>2547</v>
      </c>
      <c r="AE889" s="2" t="s">
        <v>2547</v>
      </c>
      <c r="AF889" s="2" t="s">
        <v>2985</v>
      </c>
      <c r="AG889" s="1" t="s">
        <v>904</v>
      </c>
      <c r="AH889" s="2" t="s">
        <v>2547</v>
      </c>
      <c r="AI889" s="2" t="s">
        <v>2192</v>
      </c>
      <c r="AJ889" s="2"/>
      <c r="AK889" s="2"/>
      <c r="AL889" s="2"/>
      <c r="AM889" s="2"/>
    </row>
    <row r="890" spans="1:39" ht="12.75" outlineLevel="1">
      <c r="A890" s="5" t="s">
        <v>898</v>
      </c>
      <c r="B890" s="27" t="s">
        <v>3446</v>
      </c>
      <c r="C890" s="2" t="s">
        <v>1962</v>
      </c>
      <c r="D890" s="2">
        <f>COUNTIF(C:C,C890)</f>
        <v>18</v>
      </c>
      <c r="E890" s="41" t="s">
        <v>902</v>
      </c>
      <c r="F890" s="1" t="s">
        <v>902</v>
      </c>
      <c r="G890" s="2" t="s">
        <v>112</v>
      </c>
      <c r="H890" s="28"/>
      <c r="I890" s="2"/>
      <c r="J890" s="5" t="s">
        <v>140</v>
      </c>
      <c r="K890" s="3">
        <v>37004</v>
      </c>
      <c r="L890" s="3">
        <v>37005</v>
      </c>
      <c r="M890" s="28">
        <f t="shared" si="75"/>
        <v>36</v>
      </c>
      <c r="N890" s="3">
        <v>38100</v>
      </c>
      <c r="O890" s="2">
        <v>3</v>
      </c>
      <c r="P890" s="29">
        <f t="shared" si="72"/>
        <v>38009</v>
      </c>
      <c r="Q890" s="2" t="s">
        <v>785</v>
      </c>
      <c r="R890" s="2">
        <v>0</v>
      </c>
      <c r="S890" s="2" t="s">
        <v>2547</v>
      </c>
      <c r="T890" s="29">
        <f t="shared" si="73"/>
        <v>38009</v>
      </c>
      <c r="U890" s="29">
        <f t="shared" si="74"/>
        <v>38100</v>
      </c>
      <c r="V890" s="1" t="s">
        <v>2548</v>
      </c>
      <c r="W890" s="1" t="s">
        <v>2193</v>
      </c>
      <c r="X890" s="2" t="s">
        <v>399</v>
      </c>
      <c r="Y890" s="1" t="s">
        <v>2553</v>
      </c>
      <c r="Z890" s="4" t="s">
        <v>2547</v>
      </c>
      <c r="AA890" s="2" t="s">
        <v>2550</v>
      </c>
      <c r="AB890" s="2" t="s">
        <v>670</v>
      </c>
      <c r="AC890" s="2" t="s">
        <v>865</v>
      </c>
      <c r="AD890" s="5" t="s">
        <v>2547</v>
      </c>
      <c r="AE890" s="2" t="s">
        <v>2547</v>
      </c>
      <c r="AF890" s="2" t="s">
        <v>2985</v>
      </c>
      <c r="AG890" s="1" t="s">
        <v>904</v>
      </c>
      <c r="AH890" s="2" t="s">
        <v>2547</v>
      </c>
      <c r="AI890" s="2" t="s">
        <v>2192</v>
      </c>
      <c r="AJ890" s="2"/>
      <c r="AK890" s="2"/>
      <c r="AL890" s="2"/>
      <c r="AM890" s="2"/>
    </row>
    <row r="891" spans="1:39" ht="12.75" outlineLevel="1">
      <c r="A891" s="5" t="s">
        <v>898</v>
      </c>
      <c r="B891" s="27" t="s">
        <v>3446</v>
      </c>
      <c r="C891" s="2" t="s">
        <v>1962</v>
      </c>
      <c r="D891" s="2">
        <f>COUNTIF(C:C,C891)</f>
        <v>18</v>
      </c>
      <c r="E891" s="41" t="s">
        <v>902</v>
      </c>
      <c r="F891" s="1" t="s">
        <v>902</v>
      </c>
      <c r="G891" s="2" t="s">
        <v>112</v>
      </c>
      <c r="H891" s="28"/>
      <c r="I891" s="2"/>
      <c r="J891" s="5" t="s">
        <v>140</v>
      </c>
      <c r="K891" s="3">
        <v>37004</v>
      </c>
      <c r="L891" s="3">
        <v>37005</v>
      </c>
      <c r="M891" s="28">
        <f t="shared" si="75"/>
        <v>36</v>
      </c>
      <c r="N891" s="3">
        <v>38100</v>
      </c>
      <c r="O891" s="2">
        <v>3</v>
      </c>
      <c r="P891" s="29">
        <f t="shared" si="72"/>
        <v>38009</v>
      </c>
      <c r="Q891" s="2" t="s">
        <v>785</v>
      </c>
      <c r="R891" s="2">
        <v>0</v>
      </c>
      <c r="S891" s="2" t="s">
        <v>2547</v>
      </c>
      <c r="T891" s="29">
        <f t="shared" si="73"/>
        <v>38009</v>
      </c>
      <c r="U891" s="29">
        <f t="shared" si="74"/>
        <v>38100</v>
      </c>
      <c r="V891" s="1" t="s">
        <v>2548</v>
      </c>
      <c r="W891" s="1" t="s">
        <v>2193</v>
      </c>
      <c r="X891" s="2" t="s">
        <v>399</v>
      </c>
      <c r="Y891" s="1" t="s">
        <v>2553</v>
      </c>
      <c r="Z891" s="4" t="s">
        <v>2547</v>
      </c>
      <c r="AA891" s="2" t="s">
        <v>2550</v>
      </c>
      <c r="AB891" s="2" t="s">
        <v>670</v>
      </c>
      <c r="AC891" s="2" t="s">
        <v>865</v>
      </c>
      <c r="AD891" s="5" t="s">
        <v>2547</v>
      </c>
      <c r="AE891" s="2" t="s">
        <v>2547</v>
      </c>
      <c r="AF891" s="2" t="s">
        <v>2985</v>
      </c>
      <c r="AG891" s="1" t="s">
        <v>904</v>
      </c>
      <c r="AH891" s="2" t="s">
        <v>2547</v>
      </c>
      <c r="AI891" s="2" t="s">
        <v>2192</v>
      </c>
      <c r="AJ891" s="2"/>
      <c r="AK891" s="2"/>
      <c r="AL891" s="2"/>
      <c r="AM891" s="2"/>
    </row>
    <row r="892" spans="1:39" ht="12.75" outlineLevel="1">
      <c r="A892" s="5" t="s">
        <v>898</v>
      </c>
      <c r="B892" s="27" t="s">
        <v>3446</v>
      </c>
      <c r="C892" s="2" t="s">
        <v>1962</v>
      </c>
      <c r="D892" s="2">
        <f>COUNTIF(C:C,C892)</f>
        <v>18</v>
      </c>
      <c r="E892" s="41" t="s">
        <v>902</v>
      </c>
      <c r="F892" s="1" t="s">
        <v>902</v>
      </c>
      <c r="G892" s="2" t="s">
        <v>112</v>
      </c>
      <c r="H892" s="28"/>
      <c r="I892" s="2"/>
      <c r="J892" s="5" t="s">
        <v>140</v>
      </c>
      <c r="K892" s="3">
        <v>37004</v>
      </c>
      <c r="L892" s="3">
        <v>37005</v>
      </c>
      <c r="M892" s="28">
        <f t="shared" si="75"/>
        <v>36</v>
      </c>
      <c r="N892" s="3">
        <v>38100</v>
      </c>
      <c r="O892" s="2">
        <v>3</v>
      </c>
      <c r="P892" s="29">
        <f t="shared" si="72"/>
        <v>38009</v>
      </c>
      <c r="Q892" s="2" t="s">
        <v>785</v>
      </c>
      <c r="R892" s="2">
        <v>0</v>
      </c>
      <c r="S892" s="2" t="s">
        <v>2547</v>
      </c>
      <c r="T892" s="29">
        <f t="shared" si="73"/>
        <v>38009</v>
      </c>
      <c r="U892" s="29">
        <f t="shared" si="74"/>
        <v>38100</v>
      </c>
      <c r="V892" s="1" t="s">
        <v>2548</v>
      </c>
      <c r="W892" s="1" t="s">
        <v>2193</v>
      </c>
      <c r="X892" s="2" t="s">
        <v>399</v>
      </c>
      <c r="Y892" s="1" t="s">
        <v>2553</v>
      </c>
      <c r="Z892" s="4" t="s">
        <v>2547</v>
      </c>
      <c r="AA892" s="2" t="s">
        <v>2550</v>
      </c>
      <c r="AB892" s="2" t="s">
        <v>670</v>
      </c>
      <c r="AC892" s="2" t="s">
        <v>865</v>
      </c>
      <c r="AD892" s="5" t="s">
        <v>2547</v>
      </c>
      <c r="AE892" s="2" t="s">
        <v>2547</v>
      </c>
      <c r="AF892" s="2" t="s">
        <v>2985</v>
      </c>
      <c r="AG892" s="1" t="s">
        <v>904</v>
      </c>
      <c r="AH892" s="2" t="s">
        <v>2547</v>
      </c>
      <c r="AI892" s="2" t="s">
        <v>2192</v>
      </c>
      <c r="AJ892" s="2"/>
      <c r="AK892" s="2"/>
      <c r="AL892" s="2"/>
      <c r="AM892" s="2"/>
    </row>
    <row r="893" spans="1:39" ht="12.75" outlineLevel="1">
      <c r="A893" s="5" t="s">
        <v>898</v>
      </c>
      <c r="B893" s="27" t="s">
        <v>3446</v>
      </c>
      <c r="C893" s="2" t="s">
        <v>1962</v>
      </c>
      <c r="D893" s="2">
        <f>COUNTIF(C:C,C893)</f>
        <v>18</v>
      </c>
      <c r="E893" s="41" t="s">
        <v>902</v>
      </c>
      <c r="F893" s="1" t="s">
        <v>902</v>
      </c>
      <c r="G893" s="2" t="s">
        <v>112</v>
      </c>
      <c r="H893" s="28"/>
      <c r="I893" s="2"/>
      <c r="J893" s="5" t="s">
        <v>140</v>
      </c>
      <c r="K893" s="3">
        <v>37004</v>
      </c>
      <c r="L893" s="3">
        <v>37005</v>
      </c>
      <c r="M893" s="28">
        <f t="shared" si="75"/>
        <v>36</v>
      </c>
      <c r="N893" s="3">
        <v>38100</v>
      </c>
      <c r="O893" s="2">
        <v>3</v>
      </c>
      <c r="P893" s="29">
        <f t="shared" si="72"/>
        <v>38009</v>
      </c>
      <c r="Q893" s="2" t="s">
        <v>785</v>
      </c>
      <c r="R893" s="2">
        <v>0</v>
      </c>
      <c r="S893" s="2" t="s">
        <v>2547</v>
      </c>
      <c r="T893" s="29">
        <f t="shared" si="73"/>
        <v>38009</v>
      </c>
      <c r="U893" s="29">
        <f t="shared" si="74"/>
        <v>38100</v>
      </c>
      <c r="V893" s="1" t="s">
        <v>2548</v>
      </c>
      <c r="W893" s="1" t="s">
        <v>2193</v>
      </c>
      <c r="X893" s="2" t="s">
        <v>399</v>
      </c>
      <c r="Y893" s="1" t="s">
        <v>2553</v>
      </c>
      <c r="Z893" s="4" t="s">
        <v>2547</v>
      </c>
      <c r="AA893" s="2" t="s">
        <v>2550</v>
      </c>
      <c r="AB893" s="2" t="s">
        <v>670</v>
      </c>
      <c r="AC893" s="2" t="s">
        <v>865</v>
      </c>
      <c r="AD893" s="5" t="s">
        <v>2547</v>
      </c>
      <c r="AE893" s="2" t="s">
        <v>2547</v>
      </c>
      <c r="AF893" s="2" t="s">
        <v>2985</v>
      </c>
      <c r="AG893" s="1" t="s">
        <v>904</v>
      </c>
      <c r="AH893" s="2" t="s">
        <v>2547</v>
      </c>
      <c r="AI893" s="2" t="s">
        <v>2192</v>
      </c>
      <c r="AJ893" s="2"/>
      <c r="AK893" s="2"/>
      <c r="AL893" s="2"/>
      <c r="AM893" s="2"/>
    </row>
    <row r="894" spans="1:39" ht="12.75" outlineLevel="1">
      <c r="A894" s="5" t="s">
        <v>898</v>
      </c>
      <c r="B894" s="27" t="s">
        <v>3446</v>
      </c>
      <c r="C894" s="2" t="s">
        <v>1962</v>
      </c>
      <c r="D894" s="2">
        <f>COUNTIF(C:C,C894)</f>
        <v>18</v>
      </c>
      <c r="E894" s="41" t="s">
        <v>902</v>
      </c>
      <c r="F894" s="1" t="s">
        <v>902</v>
      </c>
      <c r="G894" s="2" t="s">
        <v>112</v>
      </c>
      <c r="H894" s="28"/>
      <c r="I894" s="2"/>
      <c r="J894" s="5" t="s">
        <v>140</v>
      </c>
      <c r="K894" s="3">
        <v>37004</v>
      </c>
      <c r="L894" s="3">
        <v>37005</v>
      </c>
      <c r="M894" s="28">
        <f t="shared" si="75"/>
        <v>36</v>
      </c>
      <c r="N894" s="3">
        <v>38100</v>
      </c>
      <c r="O894" s="2">
        <v>3</v>
      </c>
      <c r="P894" s="29">
        <f t="shared" si="72"/>
        <v>38009</v>
      </c>
      <c r="Q894" s="2" t="s">
        <v>785</v>
      </c>
      <c r="R894" s="2">
        <v>0</v>
      </c>
      <c r="S894" s="2" t="s">
        <v>2547</v>
      </c>
      <c r="T894" s="29">
        <f t="shared" si="73"/>
        <v>38009</v>
      </c>
      <c r="U894" s="29">
        <f t="shared" si="74"/>
        <v>38100</v>
      </c>
      <c r="V894" s="1" t="s">
        <v>2548</v>
      </c>
      <c r="W894" s="1" t="s">
        <v>2193</v>
      </c>
      <c r="X894" s="2" t="s">
        <v>399</v>
      </c>
      <c r="Y894" s="1" t="s">
        <v>2553</v>
      </c>
      <c r="Z894" s="4" t="s">
        <v>2547</v>
      </c>
      <c r="AA894" s="2" t="s">
        <v>2550</v>
      </c>
      <c r="AB894" s="2" t="s">
        <v>670</v>
      </c>
      <c r="AC894" s="2" t="s">
        <v>865</v>
      </c>
      <c r="AD894" s="5" t="s">
        <v>2547</v>
      </c>
      <c r="AE894" s="2" t="s">
        <v>2547</v>
      </c>
      <c r="AF894" s="2" t="s">
        <v>2985</v>
      </c>
      <c r="AG894" s="1" t="s">
        <v>904</v>
      </c>
      <c r="AH894" s="2" t="s">
        <v>2547</v>
      </c>
      <c r="AI894" s="2" t="s">
        <v>2192</v>
      </c>
      <c r="AJ894" s="2"/>
      <c r="AK894" s="2"/>
      <c r="AL894" s="2"/>
      <c r="AM894" s="2"/>
    </row>
    <row r="895" spans="1:39" ht="12.75" outlineLevel="1">
      <c r="A895" s="5" t="s">
        <v>898</v>
      </c>
      <c r="B895" s="27" t="s">
        <v>3446</v>
      </c>
      <c r="C895" s="2" t="s">
        <v>1962</v>
      </c>
      <c r="D895" s="2">
        <f>COUNTIF(C:C,C895)</f>
        <v>18</v>
      </c>
      <c r="E895" s="41" t="s">
        <v>902</v>
      </c>
      <c r="F895" s="1" t="s">
        <v>902</v>
      </c>
      <c r="G895" s="2" t="s">
        <v>112</v>
      </c>
      <c r="H895" s="28"/>
      <c r="I895" s="2"/>
      <c r="J895" s="5" t="s">
        <v>140</v>
      </c>
      <c r="K895" s="3">
        <v>37004</v>
      </c>
      <c r="L895" s="3">
        <v>37005</v>
      </c>
      <c r="M895" s="28">
        <f t="shared" si="75"/>
        <v>36</v>
      </c>
      <c r="N895" s="3">
        <v>38100</v>
      </c>
      <c r="O895" s="2">
        <v>3</v>
      </c>
      <c r="P895" s="29">
        <f t="shared" si="72"/>
        <v>38009</v>
      </c>
      <c r="Q895" s="2" t="s">
        <v>785</v>
      </c>
      <c r="R895" s="2">
        <v>0</v>
      </c>
      <c r="S895" s="2" t="s">
        <v>2547</v>
      </c>
      <c r="T895" s="29">
        <f t="shared" si="73"/>
        <v>38009</v>
      </c>
      <c r="U895" s="29">
        <f t="shared" si="74"/>
        <v>38100</v>
      </c>
      <c r="V895" s="1" t="s">
        <v>2548</v>
      </c>
      <c r="W895" s="1" t="s">
        <v>2193</v>
      </c>
      <c r="X895" s="2" t="s">
        <v>399</v>
      </c>
      <c r="Y895" s="1" t="s">
        <v>2553</v>
      </c>
      <c r="Z895" s="4" t="s">
        <v>2547</v>
      </c>
      <c r="AA895" s="2" t="s">
        <v>2550</v>
      </c>
      <c r="AB895" s="2" t="s">
        <v>670</v>
      </c>
      <c r="AC895" s="2" t="s">
        <v>865</v>
      </c>
      <c r="AD895" s="5" t="s">
        <v>2547</v>
      </c>
      <c r="AE895" s="2" t="s">
        <v>2547</v>
      </c>
      <c r="AF895" s="2" t="s">
        <v>2985</v>
      </c>
      <c r="AG895" s="1" t="s">
        <v>904</v>
      </c>
      <c r="AH895" s="2" t="s">
        <v>2547</v>
      </c>
      <c r="AI895" s="2" t="s">
        <v>2192</v>
      </c>
      <c r="AJ895" s="2"/>
      <c r="AK895" s="2"/>
      <c r="AL895" s="2"/>
      <c r="AM895" s="2"/>
    </row>
    <row r="896" spans="1:39" ht="12.75" outlineLevel="1">
      <c r="A896" s="5" t="s">
        <v>898</v>
      </c>
      <c r="B896" s="27" t="s">
        <v>3446</v>
      </c>
      <c r="C896" s="2" t="s">
        <v>1962</v>
      </c>
      <c r="D896" s="2">
        <f>COUNTIF(C:C,C896)</f>
        <v>18</v>
      </c>
      <c r="E896" s="41" t="s">
        <v>902</v>
      </c>
      <c r="F896" s="1" t="s">
        <v>902</v>
      </c>
      <c r="G896" s="2" t="s">
        <v>112</v>
      </c>
      <c r="H896" s="28"/>
      <c r="I896" s="2"/>
      <c r="J896" s="5" t="s">
        <v>140</v>
      </c>
      <c r="K896" s="3">
        <v>37004</v>
      </c>
      <c r="L896" s="3">
        <v>37005</v>
      </c>
      <c r="M896" s="28">
        <f t="shared" si="75"/>
        <v>36</v>
      </c>
      <c r="N896" s="3">
        <v>38100</v>
      </c>
      <c r="O896" s="2">
        <v>3</v>
      </c>
      <c r="P896" s="29">
        <f t="shared" si="72"/>
        <v>38009</v>
      </c>
      <c r="Q896" s="2" t="s">
        <v>785</v>
      </c>
      <c r="R896" s="2">
        <v>0</v>
      </c>
      <c r="S896" s="2" t="s">
        <v>2547</v>
      </c>
      <c r="T896" s="29">
        <f t="shared" si="73"/>
        <v>38009</v>
      </c>
      <c r="U896" s="29">
        <f t="shared" si="74"/>
        <v>38100</v>
      </c>
      <c r="V896" s="1" t="s">
        <v>2548</v>
      </c>
      <c r="W896" s="1" t="s">
        <v>2193</v>
      </c>
      <c r="X896" s="2" t="s">
        <v>399</v>
      </c>
      <c r="Y896" s="1" t="s">
        <v>2553</v>
      </c>
      <c r="Z896" s="4" t="s">
        <v>2547</v>
      </c>
      <c r="AA896" s="2" t="s">
        <v>2550</v>
      </c>
      <c r="AB896" s="2" t="s">
        <v>670</v>
      </c>
      <c r="AC896" s="2" t="s">
        <v>865</v>
      </c>
      <c r="AD896" s="5" t="s">
        <v>2547</v>
      </c>
      <c r="AE896" s="2" t="s">
        <v>2547</v>
      </c>
      <c r="AF896" s="2" t="s">
        <v>2985</v>
      </c>
      <c r="AG896" s="1" t="s">
        <v>904</v>
      </c>
      <c r="AH896" s="2" t="s">
        <v>2547</v>
      </c>
      <c r="AI896" s="2" t="s">
        <v>2192</v>
      </c>
      <c r="AJ896" s="2"/>
      <c r="AK896" s="2"/>
      <c r="AL896" s="2"/>
      <c r="AM896" s="2"/>
    </row>
    <row r="897" spans="1:39" ht="12.75" outlineLevel="1">
      <c r="A897" s="5" t="s">
        <v>898</v>
      </c>
      <c r="B897" s="27" t="s">
        <v>3446</v>
      </c>
      <c r="C897" s="2" t="s">
        <v>1962</v>
      </c>
      <c r="D897" s="2">
        <f>COUNTIF(C:C,C897)</f>
        <v>18</v>
      </c>
      <c r="E897" s="41" t="s">
        <v>902</v>
      </c>
      <c r="F897" s="1" t="s">
        <v>902</v>
      </c>
      <c r="G897" s="2" t="s">
        <v>112</v>
      </c>
      <c r="H897" s="28"/>
      <c r="I897" s="2"/>
      <c r="J897" s="5" t="s">
        <v>140</v>
      </c>
      <c r="K897" s="3">
        <v>37004</v>
      </c>
      <c r="L897" s="3">
        <v>37005</v>
      </c>
      <c r="M897" s="28">
        <f t="shared" si="75"/>
        <v>36</v>
      </c>
      <c r="N897" s="3">
        <v>38100</v>
      </c>
      <c r="O897" s="2">
        <v>3</v>
      </c>
      <c r="P897" s="29">
        <f t="shared" si="72"/>
        <v>38009</v>
      </c>
      <c r="Q897" s="2" t="s">
        <v>785</v>
      </c>
      <c r="R897" s="2">
        <v>0</v>
      </c>
      <c r="S897" s="2" t="s">
        <v>2547</v>
      </c>
      <c r="T897" s="29">
        <f t="shared" si="73"/>
        <v>38009</v>
      </c>
      <c r="U897" s="29">
        <f t="shared" si="74"/>
        <v>38100</v>
      </c>
      <c r="V897" s="1" t="s">
        <v>2548</v>
      </c>
      <c r="W897" s="1" t="s">
        <v>2193</v>
      </c>
      <c r="X897" s="2" t="s">
        <v>399</v>
      </c>
      <c r="Y897" s="1" t="s">
        <v>2553</v>
      </c>
      <c r="Z897" s="4" t="s">
        <v>2547</v>
      </c>
      <c r="AA897" s="2" t="s">
        <v>2550</v>
      </c>
      <c r="AB897" s="2" t="s">
        <v>670</v>
      </c>
      <c r="AC897" s="2" t="s">
        <v>865</v>
      </c>
      <c r="AD897" s="5" t="s">
        <v>2547</v>
      </c>
      <c r="AE897" s="2" t="s">
        <v>2547</v>
      </c>
      <c r="AF897" s="2" t="s">
        <v>2985</v>
      </c>
      <c r="AG897" s="1" t="s">
        <v>904</v>
      </c>
      <c r="AH897" s="2" t="s">
        <v>2547</v>
      </c>
      <c r="AI897" s="2" t="s">
        <v>2192</v>
      </c>
      <c r="AJ897" s="2"/>
      <c r="AK897" s="2"/>
      <c r="AL897" s="2"/>
      <c r="AM897" s="2"/>
    </row>
    <row r="898" spans="1:39" ht="12.75" outlineLevel="1">
      <c r="A898" s="5" t="s">
        <v>898</v>
      </c>
      <c r="B898" s="27" t="s">
        <v>3446</v>
      </c>
      <c r="C898" s="2" t="s">
        <v>1962</v>
      </c>
      <c r="D898" s="2">
        <f>COUNTIF(C:C,C898)</f>
        <v>18</v>
      </c>
      <c r="E898" s="41" t="s">
        <v>902</v>
      </c>
      <c r="F898" s="1" t="s">
        <v>902</v>
      </c>
      <c r="G898" s="2" t="s">
        <v>112</v>
      </c>
      <c r="H898" s="28"/>
      <c r="I898" s="2"/>
      <c r="J898" s="5" t="s">
        <v>140</v>
      </c>
      <c r="K898" s="3">
        <v>37004</v>
      </c>
      <c r="L898" s="3">
        <v>37005</v>
      </c>
      <c r="M898" s="28">
        <f t="shared" si="75"/>
        <v>36</v>
      </c>
      <c r="N898" s="3">
        <v>38100</v>
      </c>
      <c r="O898" s="2">
        <v>3</v>
      </c>
      <c r="P898" s="29">
        <f t="shared" si="72"/>
        <v>38009</v>
      </c>
      <c r="Q898" s="2" t="s">
        <v>785</v>
      </c>
      <c r="R898" s="2">
        <v>0</v>
      </c>
      <c r="S898" s="2" t="s">
        <v>2547</v>
      </c>
      <c r="T898" s="29">
        <f t="shared" si="73"/>
        <v>38009</v>
      </c>
      <c r="U898" s="29">
        <f t="shared" si="74"/>
        <v>38100</v>
      </c>
      <c r="V898" s="1" t="s">
        <v>2548</v>
      </c>
      <c r="W898" s="1" t="s">
        <v>2193</v>
      </c>
      <c r="X898" s="2" t="s">
        <v>399</v>
      </c>
      <c r="Y898" s="1" t="s">
        <v>2553</v>
      </c>
      <c r="Z898" s="4" t="s">
        <v>2547</v>
      </c>
      <c r="AA898" s="2" t="s">
        <v>2550</v>
      </c>
      <c r="AB898" s="2" t="s">
        <v>670</v>
      </c>
      <c r="AC898" s="2" t="s">
        <v>865</v>
      </c>
      <c r="AD898" s="5" t="s">
        <v>2547</v>
      </c>
      <c r="AE898" s="2" t="s">
        <v>2547</v>
      </c>
      <c r="AF898" s="2" t="s">
        <v>2985</v>
      </c>
      <c r="AG898" s="1" t="s">
        <v>904</v>
      </c>
      <c r="AH898" s="2" t="s">
        <v>2547</v>
      </c>
      <c r="AI898" s="2" t="s">
        <v>2192</v>
      </c>
      <c r="AJ898" s="2"/>
      <c r="AK898" s="2"/>
      <c r="AL898" s="2"/>
      <c r="AM898" s="2"/>
    </row>
    <row r="899" spans="1:39" ht="12.75" outlineLevel="1">
      <c r="A899" s="5" t="s">
        <v>898</v>
      </c>
      <c r="B899" s="27" t="s">
        <v>3446</v>
      </c>
      <c r="C899" s="2" t="s">
        <v>1962</v>
      </c>
      <c r="D899" s="2">
        <f>COUNTIF(C:C,C899)</f>
        <v>18</v>
      </c>
      <c r="E899" s="41" t="s">
        <v>902</v>
      </c>
      <c r="F899" s="1" t="s">
        <v>902</v>
      </c>
      <c r="G899" s="2" t="s">
        <v>112</v>
      </c>
      <c r="H899" s="28"/>
      <c r="I899" s="2"/>
      <c r="J899" s="5" t="s">
        <v>140</v>
      </c>
      <c r="K899" s="3">
        <v>37004</v>
      </c>
      <c r="L899" s="3">
        <v>37005</v>
      </c>
      <c r="M899" s="28">
        <f t="shared" si="75"/>
        <v>36</v>
      </c>
      <c r="N899" s="3">
        <v>38100</v>
      </c>
      <c r="O899" s="2">
        <v>3</v>
      </c>
      <c r="P899" s="29">
        <f t="shared" si="72"/>
        <v>38009</v>
      </c>
      <c r="Q899" s="2" t="s">
        <v>785</v>
      </c>
      <c r="R899" s="2">
        <v>0</v>
      </c>
      <c r="S899" s="2" t="s">
        <v>2547</v>
      </c>
      <c r="T899" s="29">
        <f t="shared" si="73"/>
        <v>38009</v>
      </c>
      <c r="U899" s="29">
        <f t="shared" si="74"/>
        <v>38100</v>
      </c>
      <c r="V899" s="1" t="s">
        <v>2548</v>
      </c>
      <c r="W899" s="1" t="s">
        <v>2193</v>
      </c>
      <c r="X899" s="2" t="s">
        <v>399</v>
      </c>
      <c r="Y899" s="1" t="s">
        <v>2553</v>
      </c>
      <c r="Z899" s="4" t="s">
        <v>2547</v>
      </c>
      <c r="AA899" s="2" t="s">
        <v>2550</v>
      </c>
      <c r="AB899" s="2" t="s">
        <v>670</v>
      </c>
      <c r="AC899" s="2" t="s">
        <v>865</v>
      </c>
      <c r="AD899" s="5" t="s">
        <v>2547</v>
      </c>
      <c r="AE899" s="2" t="s">
        <v>2547</v>
      </c>
      <c r="AF899" s="2" t="s">
        <v>2985</v>
      </c>
      <c r="AG899" s="1" t="s">
        <v>904</v>
      </c>
      <c r="AH899" s="2" t="s">
        <v>2547</v>
      </c>
      <c r="AI899" s="2" t="s">
        <v>2192</v>
      </c>
      <c r="AJ899" s="2"/>
      <c r="AK899" s="2"/>
      <c r="AL899" s="2"/>
      <c r="AM899" s="2"/>
    </row>
    <row r="900" spans="1:39" ht="12.75">
      <c r="A900" s="14" t="s">
        <v>898</v>
      </c>
      <c r="B900" s="27" t="s">
        <v>3447</v>
      </c>
      <c r="C900" s="14" t="s">
        <v>2021</v>
      </c>
      <c r="D900" s="2">
        <f>COUNTIF(C:C,C900)</f>
        <v>1</v>
      </c>
      <c r="E900" s="21" t="s">
        <v>3831</v>
      </c>
      <c r="F900" s="14" t="s">
        <v>2022</v>
      </c>
      <c r="G900" s="17" t="s">
        <v>105</v>
      </c>
      <c r="H900" s="17"/>
      <c r="I900" s="14"/>
      <c r="J900" s="5" t="s">
        <v>2020</v>
      </c>
      <c r="K900" s="31">
        <v>39996</v>
      </c>
      <c r="L900" s="31">
        <v>39996</v>
      </c>
      <c r="M900" s="17">
        <v>12</v>
      </c>
      <c r="N900" s="31">
        <v>40178</v>
      </c>
      <c r="O900" s="14">
        <v>1</v>
      </c>
      <c r="P900" s="31">
        <v>40147</v>
      </c>
      <c r="Q900" s="14" t="s">
        <v>2985</v>
      </c>
      <c r="R900" s="14">
        <v>12</v>
      </c>
      <c r="S900" s="14" t="s">
        <v>2547</v>
      </c>
      <c r="T900" s="31">
        <v>40512</v>
      </c>
      <c r="U900" s="31">
        <v>40543</v>
      </c>
      <c r="V900" s="5" t="s">
        <v>2548</v>
      </c>
      <c r="W900" s="16" t="s">
        <v>2023</v>
      </c>
      <c r="X900" s="14" t="s">
        <v>1102</v>
      </c>
      <c r="Y900" s="14" t="s">
        <v>1384</v>
      </c>
      <c r="Z900" s="18">
        <v>501.85</v>
      </c>
      <c r="AA900" s="18" t="s">
        <v>2550</v>
      </c>
      <c r="AB900" s="14" t="s">
        <v>1103</v>
      </c>
      <c r="AC900" s="14" t="s">
        <v>1104</v>
      </c>
      <c r="AD900" s="14"/>
      <c r="AE900" s="14" t="s">
        <v>1105</v>
      </c>
      <c r="AF900" s="2" t="s">
        <v>2985</v>
      </c>
      <c r="AG900" s="14" t="s">
        <v>1106</v>
      </c>
      <c r="AH900" s="14" t="s">
        <v>3923</v>
      </c>
      <c r="AI900" s="14" t="s">
        <v>2547</v>
      </c>
      <c r="AJ900" s="14"/>
      <c r="AK900" s="14"/>
      <c r="AL900" s="14"/>
      <c r="AM900" s="14"/>
    </row>
    <row r="901" spans="1:39" ht="12.75">
      <c r="A901" s="14" t="s">
        <v>898</v>
      </c>
      <c r="B901" s="27" t="s">
        <v>3448</v>
      </c>
      <c r="C901" s="14" t="s">
        <v>348</v>
      </c>
      <c r="D901" s="2">
        <f>COUNTIF(C:C,C901)</f>
        <v>1</v>
      </c>
      <c r="E901" s="21" t="s">
        <v>234</v>
      </c>
      <c r="F901" s="14" t="s">
        <v>234</v>
      </c>
      <c r="G901" s="2" t="s">
        <v>112</v>
      </c>
      <c r="H901" s="14"/>
      <c r="I901" s="2"/>
      <c r="J901" s="14" t="s">
        <v>2547</v>
      </c>
      <c r="K901" s="14" t="s">
        <v>2547</v>
      </c>
      <c r="L901" s="14" t="s">
        <v>2547</v>
      </c>
      <c r="M901" s="14" t="s">
        <v>2547</v>
      </c>
      <c r="N901" s="14" t="s">
        <v>2547</v>
      </c>
      <c r="O901" s="14" t="s">
        <v>2547</v>
      </c>
      <c r="P901" s="14" t="s">
        <v>2547</v>
      </c>
      <c r="Q901" s="14" t="s">
        <v>2547</v>
      </c>
      <c r="R901" s="14" t="s">
        <v>2547</v>
      </c>
      <c r="S901" s="14" t="s">
        <v>2547</v>
      </c>
      <c r="T901" s="14" t="s">
        <v>2547</v>
      </c>
      <c r="U901" s="14" t="s">
        <v>2547</v>
      </c>
      <c r="V901" s="14" t="s">
        <v>2548</v>
      </c>
      <c r="W901" s="2" t="s">
        <v>1996</v>
      </c>
      <c r="X901" s="14" t="s">
        <v>2547</v>
      </c>
      <c r="Y901" s="14" t="s">
        <v>2547</v>
      </c>
      <c r="Z901" s="18" t="s">
        <v>2547</v>
      </c>
      <c r="AA901" s="18" t="s">
        <v>2547</v>
      </c>
      <c r="AB901" s="18" t="s">
        <v>2547</v>
      </c>
      <c r="AC901" s="18" t="s">
        <v>2547</v>
      </c>
      <c r="AD901" s="18" t="s">
        <v>2547</v>
      </c>
      <c r="AE901" s="18" t="s">
        <v>2547</v>
      </c>
      <c r="AF901" s="18"/>
      <c r="AG901" s="18" t="s">
        <v>1120</v>
      </c>
      <c r="AH901" s="18" t="s">
        <v>2547</v>
      </c>
      <c r="AI901" s="18" t="s">
        <v>2547</v>
      </c>
      <c r="AJ901" s="14"/>
      <c r="AK901" s="14"/>
      <c r="AL901" s="14"/>
      <c r="AM901" s="14"/>
    </row>
    <row r="902" spans="1:39" ht="12.75">
      <c r="A902" s="13" t="s">
        <v>1000</v>
      </c>
      <c r="B902" s="27"/>
      <c r="C902" s="14"/>
      <c r="D902" s="14"/>
      <c r="E902" s="21"/>
      <c r="F902" s="14"/>
      <c r="G902" s="14"/>
      <c r="H902" s="14"/>
      <c r="I902" s="2"/>
      <c r="J902" s="13"/>
      <c r="K902" s="14"/>
      <c r="L902" s="14"/>
      <c r="M902" s="14"/>
      <c r="N902" s="14"/>
      <c r="O902" s="14"/>
      <c r="P902" s="14"/>
      <c r="Q902" s="14"/>
      <c r="R902" s="14"/>
      <c r="S902" s="14"/>
      <c r="T902" s="14"/>
      <c r="U902" s="14"/>
      <c r="V902" s="14"/>
      <c r="W902" s="2"/>
      <c r="X902" s="14"/>
      <c r="Y902" s="14"/>
      <c r="Z902" s="18"/>
      <c r="AA902" s="18"/>
      <c r="AB902" s="18"/>
      <c r="AC902" s="18"/>
      <c r="AD902" s="18"/>
      <c r="AE902" s="18"/>
      <c r="AF902" s="18"/>
      <c r="AG902" s="18"/>
      <c r="AH902" s="18"/>
      <c r="AI902" s="18"/>
      <c r="AJ902" s="14"/>
      <c r="AK902" s="14"/>
      <c r="AL902" s="14"/>
      <c r="AM902" s="14"/>
    </row>
    <row r="903" spans="1:39" ht="12.75" outlineLevel="1">
      <c r="A903" s="14" t="s">
        <v>898</v>
      </c>
      <c r="B903" s="27" t="s">
        <v>3449</v>
      </c>
      <c r="C903" s="14" t="s">
        <v>1037</v>
      </c>
      <c r="D903" s="2">
        <f>COUNTIF(C:C,C903)</f>
        <v>19</v>
      </c>
      <c r="E903" s="21">
        <v>2415</v>
      </c>
      <c r="F903" s="14" t="s">
        <v>1038</v>
      </c>
      <c r="G903" s="28" t="s">
        <v>116</v>
      </c>
      <c r="H903" s="28"/>
      <c r="I903" s="2"/>
      <c r="J903" s="14" t="s">
        <v>1036</v>
      </c>
      <c r="K903" s="31">
        <v>39634</v>
      </c>
      <c r="L903" s="31">
        <v>39508</v>
      </c>
      <c r="M903" s="17">
        <v>84</v>
      </c>
      <c r="N903" s="31">
        <v>42064</v>
      </c>
      <c r="O903" s="14">
        <v>3</v>
      </c>
      <c r="P903" s="29">
        <f aca="true" t="shared" si="76" ref="P903:P937">IF(OR(N903="?",(O903="?")),"?",DATE(YEAR(N903),MONTH(N903)-(O903),DAY(N903)))</f>
        <v>41974</v>
      </c>
      <c r="Q903" s="14" t="s">
        <v>2985</v>
      </c>
      <c r="R903" s="14">
        <v>12</v>
      </c>
      <c r="S903" s="2" t="s">
        <v>2547</v>
      </c>
      <c r="T903" s="29">
        <f aca="true" t="shared" si="77" ref="T903:T937">IF(OR(O903="?",(U903="?")),"?",DATE(YEAR(U903),MONTH(U903)-(O903),DAY(U903)))</f>
        <v>42339</v>
      </c>
      <c r="U903" s="29">
        <f aca="true" t="shared" si="78" ref="U903:U937">IF(R903&lt;250,DATE(YEAR(N903),MONTH(N903)+(R903),DAY(N903)),IF(R903="Nvt",DATE(YEAR(N903),MONTH(N903),DAY(N903)),"?"))</f>
        <v>42430</v>
      </c>
      <c r="V903" s="1" t="s">
        <v>2548</v>
      </c>
      <c r="W903" s="5" t="s">
        <v>1738</v>
      </c>
      <c r="X903" s="2" t="s">
        <v>653</v>
      </c>
      <c r="Y903" s="14" t="s">
        <v>1134</v>
      </c>
      <c r="Z903" s="18">
        <v>44.5</v>
      </c>
      <c r="AA903" s="14" t="s">
        <v>3403</v>
      </c>
      <c r="AB903" s="14" t="s">
        <v>1137</v>
      </c>
      <c r="AC903" s="14" t="s">
        <v>1138</v>
      </c>
      <c r="AD903" s="14" t="s">
        <v>1507</v>
      </c>
      <c r="AE903" s="2" t="s">
        <v>2503</v>
      </c>
      <c r="AF903" s="2" t="s">
        <v>2985</v>
      </c>
      <c r="AG903" s="1" t="s">
        <v>1777</v>
      </c>
      <c r="AH903" s="14" t="s">
        <v>2547</v>
      </c>
      <c r="AI903" s="14" t="s">
        <v>1256</v>
      </c>
      <c r="AJ903" s="14"/>
      <c r="AK903" s="14"/>
      <c r="AL903" s="2"/>
      <c r="AM903" s="2"/>
    </row>
    <row r="904" spans="1:39" ht="12.75" outlineLevel="1">
      <c r="A904" s="14" t="s">
        <v>898</v>
      </c>
      <c r="B904" s="27" t="s">
        <v>3449</v>
      </c>
      <c r="C904" s="14" t="s">
        <v>1037</v>
      </c>
      <c r="D904" s="2">
        <f>COUNTIF(C:C,C904)</f>
        <v>19</v>
      </c>
      <c r="E904" s="21">
        <v>2415</v>
      </c>
      <c r="F904" s="14" t="s">
        <v>1038</v>
      </c>
      <c r="G904" s="28" t="s">
        <v>116</v>
      </c>
      <c r="H904" s="28"/>
      <c r="I904" s="2"/>
      <c r="J904" s="14" t="s">
        <v>1036</v>
      </c>
      <c r="K904" s="31">
        <v>39634</v>
      </c>
      <c r="L904" s="31">
        <v>39508</v>
      </c>
      <c r="M904" s="17">
        <v>84</v>
      </c>
      <c r="N904" s="31">
        <v>42064</v>
      </c>
      <c r="O904" s="14">
        <v>3</v>
      </c>
      <c r="P904" s="29">
        <f t="shared" si="76"/>
        <v>41974</v>
      </c>
      <c r="Q904" s="14" t="s">
        <v>2985</v>
      </c>
      <c r="R904" s="14">
        <v>12</v>
      </c>
      <c r="S904" s="2" t="s">
        <v>2547</v>
      </c>
      <c r="T904" s="29">
        <f t="shared" si="77"/>
        <v>42339</v>
      </c>
      <c r="U904" s="29">
        <f t="shared" si="78"/>
        <v>42430</v>
      </c>
      <c r="V904" s="1" t="s">
        <v>2548</v>
      </c>
      <c r="W904" s="5" t="s">
        <v>1738</v>
      </c>
      <c r="X904" s="2" t="s">
        <v>653</v>
      </c>
      <c r="Y904" s="14" t="s">
        <v>1134</v>
      </c>
      <c r="Z904" s="18">
        <v>44.5</v>
      </c>
      <c r="AA904" s="14" t="s">
        <v>3403</v>
      </c>
      <c r="AB904" s="14" t="s">
        <v>1137</v>
      </c>
      <c r="AC904" s="14" t="s">
        <v>1138</v>
      </c>
      <c r="AD904" s="14" t="s">
        <v>1507</v>
      </c>
      <c r="AE904" s="2" t="s">
        <v>2503</v>
      </c>
      <c r="AF904" s="2" t="s">
        <v>2985</v>
      </c>
      <c r="AG904" s="1" t="s">
        <v>1777</v>
      </c>
      <c r="AH904" s="14" t="s">
        <v>2547</v>
      </c>
      <c r="AI904" s="14" t="s">
        <v>1256</v>
      </c>
      <c r="AJ904" s="14"/>
      <c r="AK904" s="14"/>
      <c r="AL904" s="2"/>
      <c r="AM904" s="2"/>
    </row>
    <row r="905" spans="1:39" ht="12.75" outlineLevel="1">
      <c r="A905" s="14" t="s">
        <v>898</v>
      </c>
      <c r="B905" s="27" t="s">
        <v>3449</v>
      </c>
      <c r="C905" s="14" t="s">
        <v>1037</v>
      </c>
      <c r="D905" s="2">
        <f>COUNTIF(C:C,C905)</f>
        <v>19</v>
      </c>
      <c r="E905" s="21">
        <v>2415</v>
      </c>
      <c r="F905" s="14" t="s">
        <v>1038</v>
      </c>
      <c r="G905" s="28" t="s">
        <v>116</v>
      </c>
      <c r="H905" s="28"/>
      <c r="I905" s="2"/>
      <c r="J905" s="14" t="s">
        <v>1036</v>
      </c>
      <c r="K905" s="31">
        <v>39634</v>
      </c>
      <c r="L905" s="31">
        <v>39508</v>
      </c>
      <c r="M905" s="17">
        <v>84</v>
      </c>
      <c r="N905" s="31">
        <v>42064</v>
      </c>
      <c r="O905" s="14">
        <v>3</v>
      </c>
      <c r="P905" s="29">
        <f t="shared" si="76"/>
        <v>41974</v>
      </c>
      <c r="Q905" s="14" t="s">
        <v>2985</v>
      </c>
      <c r="R905" s="14">
        <v>12</v>
      </c>
      <c r="S905" s="2" t="s">
        <v>2547</v>
      </c>
      <c r="T905" s="29">
        <f t="shared" si="77"/>
        <v>42339</v>
      </c>
      <c r="U905" s="29">
        <f t="shared" si="78"/>
        <v>42430</v>
      </c>
      <c r="V905" s="1" t="s">
        <v>2548</v>
      </c>
      <c r="W905" s="5" t="s">
        <v>1738</v>
      </c>
      <c r="X905" s="2" t="s">
        <v>653</v>
      </c>
      <c r="Y905" s="14" t="s">
        <v>1134</v>
      </c>
      <c r="Z905" s="18">
        <v>44.5</v>
      </c>
      <c r="AA905" s="14" t="s">
        <v>3403</v>
      </c>
      <c r="AB905" s="14" t="s">
        <v>1137</v>
      </c>
      <c r="AC905" s="14" t="s">
        <v>1138</v>
      </c>
      <c r="AD905" s="14" t="s">
        <v>1507</v>
      </c>
      <c r="AE905" s="2" t="s">
        <v>2503</v>
      </c>
      <c r="AF905" s="2" t="s">
        <v>2985</v>
      </c>
      <c r="AG905" s="1" t="s">
        <v>1777</v>
      </c>
      <c r="AH905" s="14" t="s">
        <v>2547</v>
      </c>
      <c r="AI905" s="14" t="s">
        <v>1256</v>
      </c>
      <c r="AJ905" s="14"/>
      <c r="AK905" s="14"/>
      <c r="AL905" s="2"/>
      <c r="AM905" s="2"/>
    </row>
    <row r="906" spans="1:39" ht="12.75" outlineLevel="1">
      <c r="A906" s="14" t="s">
        <v>898</v>
      </c>
      <c r="B906" s="27" t="s">
        <v>3449</v>
      </c>
      <c r="C906" s="14" t="s">
        <v>1037</v>
      </c>
      <c r="D906" s="2">
        <f>COUNTIF(C:C,C906)</f>
        <v>19</v>
      </c>
      <c r="E906" s="21">
        <v>2415</v>
      </c>
      <c r="F906" s="14" t="s">
        <v>1038</v>
      </c>
      <c r="G906" s="28" t="s">
        <v>116</v>
      </c>
      <c r="H906" s="28"/>
      <c r="I906" s="2"/>
      <c r="J906" s="14" t="s">
        <v>1036</v>
      </c>
      <c r="K906" s="31">
        <v>39634</v>
      </c>
      <c r="L906" s="31">
        <v>39508</v>
      </c>
      <c r="M906" s="17">
        <v>84</v>
      </c>
      <c r="N906" s="31">
        <v>42064</v>
      </c>
      <c r="O906" s="14">
        <v>3</v>
      </c>
      <c r="P906" s="29">
        <f t="shared" si="76"/>
        <v>41974</v>
      </c>
      <c r="Q906" s="14" t="s">
        <v>2985</v>
      </c>
      <c r="R906" s="14">
        <v>12</v>
      </c>
      <c r="S906" s="2" t="s">
        <v>2547</v>
      </c>
      <c r="T906" s="29">
        <f t="shared" si="77"/>
        <v>42339</v>
      </c>
      <c r="U906" s="29">
        <f t="shared" si="78"/>
        <v>42430</v>
      </c>
      <c r="V906" s="1" t="s">
        <v>2548</v>
      </c>
      <c r="W906" s="5" t="s">
        <v>1738</v>
      </c>
      <c r="X906" s="2" t="s">
        <v>653</v>
      </c>
      <c r="Y906" s="14" t="s">
        <v>1134</v>
      </c>
      <c r="Z906" s="18">
        <v>44.5</v>
      </c>
      <c r="AA906" s="14" t="s">
        <v>3403</v>
      </c>
      <c r="AB906" s="14" t="s">
        <v>1137</v>
      </c>
      <c r="AC906" s="14" t="s">
        <v>1138</v>
      </c>
      <c r="AD906" s="14" t="s">
        <v>1507</v>
      </c>
      <c r="AE906" s="2" t="s">
        <v>2503</v>
      </c>
      <c r="AF906" s="2" t="s">
        <v>2985</v>
      </c>
      <c r="AG906" s="1" t="s">
        <v>1777</v>
      </c>
      <c r="AH906" s="14" t="s">
        <v>2547</v>
      </c>
      <c r="AI906" s="14" t="s">
        <v>1256</v>
      </c>
      <c r="AJ906" s="14"/>
      <c r="AK906" s="14"/>
      <c r="AL906" s="2"/>
      <c r="AM906" s="2"/>
    </row>
    <row r="907" spans="1:39" ht="12.75" outlineLevel="1">
      <c r="A907" s="14" t="s">
        <v>898</v>
      </c>
      <c r="B907" s="27" t="s">
        <v>3449</v>
      </c>
      <c r="C907" s="14" t="s">
        <v>1037</v>
      </c>
      <c r="D907" s="2">
        <f>COUNTIF(C:C,C907)</f>
        <v>19</v>
      </c>
      <c r="E907" s="21">
        <v>2415</v>
      </c>
      <c r="F907" s="14" t="s">
        <v>1038</v>
      </c>
      <c r="G907" s="28" t="s">
        <v>116</v>
      </c>
      <c r="H907" s="28"/>
      <c r="I907" s="2"/>
      <c r="J907" s="14" t="s">
        <v>1036</v>
      </c>
      <c r="K907" s="31">
        <v>39634</v>
      </c>
      <c r="L907" s="31">
        <v>39508</v>
      </c>
      <c r="M907" s="17">
        <v>84</v>
      </c>
      <c r="N907" s="31">
        <v>42064</v>
      </c>
      <c r="O907" s="14">
        <v>3</v>
      </c>
      <c r="P907" s="29">
        <f t="shared" si="76"/>
        <v>41974</v>
      </c>
      <c r="Q907" s="14" t="s">
        <v>2985</v>
      </c>
      <c r="R907" s="14">
        <v>12</v>
      </c>
      <c r="S907" s="2" t="s">
        <v>2547</v>
      </c>
      <c r="T907" s="29">
        <f t="shared" si="77"/>
        <v>42339</v>
      </c>
      <c r="U907" s="29">
        <f t="shared" si="78"/>
        <v>42430</v>
      </c>
      <c r="V907" s="1" t="s">
        <v>2548</v>
      </c>
      <c r="W907" s="5" t="s">
        <v>1738</v>
      </c>
      <c r="X907" s="2" t="s">
        <v>653</v>
      </c>
      <c r="Y907" s="14" t="s">
        <v>1134</v>
      </c>
      <c r="Z907" s="18">
        <v>44.5</v>
      </c>
      <c r="AA907" s="14" t="s">
        <v>3403</v>
      </c>
      <c r="AB907" s="14" t="s">
        <v>1137</v>
      </c>
      <c r="AC907" s="14" t="s">
        <v>1138</v>
      </c>
      <c r="AD907" s="14" t="s">
        <v>1507</v>
      </c>
      <c r="AE907" s="2" t="s">
        <v>2503</v>
      </c>
      <c r="AF907" s="2" t="s">
        <v>2985</v>
      </c>
      <c r="AG907" s="1" t="s">
        <v>1777</v>
      </c>
      <c r="AH907" s="14" t="s">
        <v>2547</v>
      </c>
      <c r="AI907" s="14" t="s">
        <v>1256</v>
      </c>
      <c r="AJ907" s="14"/>
      <c r="AK907" s="14"/>
      <c r="AL907" s="2"/>
      <c r="AM907" s="2"/>
    </row>
    <row r="908" spans="1:39" ht="12.75" outlineLevel="1">
      <c r="A908" s="14" t="s">
        <v>898</v>
      </c>
      <c r="B908" s="27" t="s">
        <v>3449</v>
      </c>
      <c r="C908" s="14" t="s">
        <v>1037</v>
      </c>
      <c r="D908" s="2">
        <f>COUNTIF(C:C,C908)</f>
        <v>19</v>
      </c>
      <c r="E908" s="21">
        <v>2415</v>
      </c>
      <c r="F908" s="14" t="s">
        <v>1038</v>
      </c>
      <c r="G908" s="28" t="s">
        <v>116</v>
      </c>
      <c r="H908" s="28"/>
      <c r="I908" s="2"/>
      <c r="J908" s="14" t="s">
        <v>1036</v>
      </c>
      <c r="K908" s="31">
        <v>39634</v>
      </c>
      <c r="L908" s="31">
        <v>39508</v>
      </c>
      <c r="M908" s="17">
        <v>84</v>
      </c>
      <c r="N908" s="31">
        <v>42064</v>
      </c>
      <c r="O908" s="14">
        <v>3</v>
      </c>
      <c r="P908" s="29">
        <f t="shared" si="76"/>
        <v>41974</v>
      </c>
      <c r="Q908" s="14" t="s">
        <v>2985</v>
      </c>
      <c r="R908" s="14">
        <v>12</v>
      </c>
      <c r="S908" s="2" t="s">
        <v>2547</v>
      </c>
      <c r="T908" s="29">
        <f t="shared" si="77"/>
        <v>42339</v>
      </c>
      <c r="U908" s="29">
        <f t="shared" si="78"/>
        <v>42430</v>
      </c>
      <c r="V908" s="1" t="s">
        <v>2548</v>
      </c>
      <c r="W908" s="5" t="s">
        <v>1738</v>
      </c>
      <c r="X908" s="2" t="s">
        <v>653</v>
      </c>
      <c r="Y908" s="14" t="s">
        <v>1134</v>
      </c>
      <c r="Z908" s="18">
        <v>44.5</v>
      </c>
      <c r="AA908" s="14" t="s">
        <v>3403</v>
      </c>
      <c r="AB908" s="14" t="s">
        <v>1137</v>
      </c>
      <c r="AC908" s="14" t="s">
        <v>1138</v>
      </c>
      <c r="AD908" s="14" t="s">
        <v>1507</v>
      </c>
      <c r="AE908" s="2" t="s">
        <v>2503</v>
      </c>
      <c r="AF908" s="2" t="s">
        <v>2985</v>
      </c>
      <c r="AG908" s="1" t="s">
        <v>1777</v>
      </c>
      <c r="AH908" s="14" t="s">
        <v>2547</v>
      </c>
      <c r="AI908" s="14" t="s">
        <v>1256</v>
      </c>
      <c r="AJ908" s="14"/>
      <c r="AK908" s="14"/>
      <c r="AL908" s="2"/>
      <c r="AM908" s="2"/>
    </row>
    <row r="909" spans="1:39" ht="12.75" outlineLevel="1">
      <c r="A909" s="14" t="s">
        <v>898</v>
      </c>
      <c r="B909" s="27" t="s">
        <v>3449</v>
      </c>
      <c r="C909" s="14" t="s">
        <v>1037</v>
      </c>
      <c r="D909" s="2">
        <f>COUNTIF(C:C,C909)</f>
        <v>19</v>
      </c>
      <c r="E909" s="21">
        <v>2415</v>
      </c>
      <c r="F909" s="14" t="s">
        <v>1038</v>
      </c>
      <c r="G909" s="28" t="s">
        <v>116</v>
      </c>
      <c r="H909" s="28"/>
      <c r="I909" s="2"/>
      <c r="J909" s="14" t="s">
        <v>1036</v>
      </c>
      <c r="K909" s="31">
        <v>39634</v>
      </c>
      <c r="L909" s="31">
        <v>39508</v>
      </c>
      <c r="M909" s="17">
        <v>84</v>
      </c>
      <c r="N909" s="31">
        <v>42064</v>
      </c>
      <c r="O909" s="14">
        <v>3</v>
      </c>
      <c r="P909" s="29">
        <f t="shared" si="76"/>
        <v>41974</v>
      </c>
      <c r="Q909" s="14" t="s">
        <v>2985</v>
      </c>
      <c r="R909" s="14">
        <v>12</v>
      </c>
      <c r="S909" s="2" t="s">
        <v>2547</v>
      </c>
      <c r="T909" s="29">
        <f t="shared" si="77"/>
        <v>42339</v>
      </c>
      <c r="U909" s="29">
        <f t="shared" si="78"/>
        <v>42430</v>
      </c>
      <c r="V909" s="1" t="s">
        <v>2548</v>
      </c>
      <c r="W909" s="5" t="s">
        <v>1738</v>
      </c>
      <c r="X909" s="2" t="s">
        <v>653</v>
      </c>
      <c r="Y909" s="14" t="s">
        <v>1134</v>
      </c>
      <c r="Z909" s="18">
        <v>44.5</v>
      </c>
      <c r="AA909" s="14" t="s">
        <v>3403</v>
      </c>
      <c r="AB909" s="14" t="s">
        <v>1137</v>
      </c>
      <c r="AC909" s="14" t="s">
        <v>1138</v>
      </c>
      <c r="AD909" s="14" t="s">
        <v>1507</v>
      </c>
      <c r="AE909" s="2" t="s">
        <v>2503</v>
      </c>
      <c r="AF909" s="2" t="s">
        <v>2985</v>
      </c>
      <c r="AG909" s="1" t="s">
        <v>1777</v>
      </c>
      <c r="AH909" s="14" t="s">
        <v>2547</v>
      </c>
      <c r="AI909" s="14" t="s">
        <v>1256</v>
      </c>
      <c r="AJ909" s="14"/>
      <c r="AK909" s="14"/>
      <c r="AL909" s="2"/>
      <c r="AM909" s="2"/>
    </row>
    <row r="910" spans="1:39" ht="12.75" outlineLevel="1">
      <c r="A910" s="14" t="s">
        <v>898</v>
      </c>
      <c r="B910" s="27" t="s">
        <v>3449</v>
      </c>
      <c r="C910" s="14" t="s">
        <v>1037</v>
      </c>
      <c r="D910" s="2">
        <f>COUNTIF(C:C,C910)</f>
        <v>19</v>
      </c>
      <c r="E910" s="21">
        <v>2415</v>
      </c>
      <c r="F910" s="14" t="s">
        <v>1038</v>
      </c>
      <c r="G910" s="28" t="s">
        <v>116</v>
      </c>
      <c r="H910" s="28"/>
      <c r="I910" s="2"/>
      <c r="J910" s="14" t="s">
        <v>1036</v>
      </c>
      <c r="K910" s="31">
        <v>39634</v>
      </c>
      <c r="L910" s="31">
        <v>39508</v>
      </c>
      <c r="M910" s="17">
        <v>84</v>
      </c>
      <c r="N910" s="31">
        <v>42064</v>
      </c>
      <c r="O910" s="14">
        <v>3</v>
      </c>
      <c r="P910" s="29">
        <f t="shared" si="76"/>
        <v>41974</v>
      </c>
      <c r="Q910" s="14" t="s">
        <v>2985</v>
      </c>
      <c r="R910" s="14">
        <v>12</v>
      </c>
      <c r="S910" s="2" t="s">
        <v>2547</v>
      </c>
      <c r="T910" s="29">
        <f t="shared" si="77"/>
        <v>42339</v>
      </c>
      <c r="U910" s="29">
        <f t="shared" si="78"/>
        <v>42430</v>
      </c>
      <c r="V910" s="1" t="s">
        <v>2548</v>
      </c>
      <c r="W910" s="5" t="s">
        <v>1738</v>
      </c>
      <c r="X910" s="2" t="s">
        <v>653</v>
      </c>
      <c r="Y910" s="14" t="s">
        <v>1134</v>
      </c>
      <c r="Z910" s="18">
        <v>44.5</v>
      </c>
      <c r="AA910" s="14" t="s">
        <v>3403</v>
      </c>
      <c r="AB910" s="14" t="s">
        <v>1137</v>
      </c>
      <c r="AC910" s="14" t="s">
        <v>1138</v>
      </c>
      <c r="AD910" s="14" t="s">
        <v>1507</v>
      </c>
      <c r="AE910" s="2" t="s">
        <v>2503</v>
      </c>
      <c r="AF910" s="2" t="s">
        <v>2985</v>
      </c>
      <c r="AG910" s="1" t="s">
        <v>1777</v>
      </c>
      <c r="AH910" s="14" t="s">
        <v>2547</v>
      </c>
      <c r="AI910" s="14" t="s">
        <v>1256</v>
      </c>
      <c r="AJ910" s="14"/>
      <c r="AK910" s="14"/>
      <c r="AL910" s="2"/>
      <c r="AM910" s="2"/>
    </row>
    <row r="911" spans="1:39" ht="12.75" outlineLevel="1">
      <c r="A911" s="14" t="s">
        <v>898</v>
      </c>
      <c r="B911" s="27" t="s">
        <v>3449</v>
      </c>
      <c r="C911" s="14" t="s">
        <v>1037</v>
      </c>
      <c r="D911" s="2">
        <f>COUNTIF(C:C,C911)</f>
        <v>19</v>
      </c>
      <c r="E911" s="21">
        <v>2415</v>
      </c>
      <c r="F911" s="14" t="s">
        <v>1038</v>
      </c>
      <c r="G911" s="28" t="s">
        <v>116</v>
      </c>
      <c r="H911" s="28"/>
      <c r="I911" s="2"/>
      <c r="J911" s="14" t="s">
        <v>1036</v>
      </c>
      <c r="K911" s="31">
        <v>39634</v>
      </c>
      <c r="L911" s="31">
        <v>39508</v>
      </c>
      <c r="M911" s="17">
        <v>84</v>
      </c>
      <c r="N911" s="31">
        <v>42064</v>
      </c>
      <c r="O911" s="14">
        <v>3</v>
      </c>
      <c r="P911" s="29">
        <f t="shared" si="76"/>
        <v>41974</v>
      </c>
      <c r="Q911" s="14" t="s">
        <v>2985</v>
      </c>
      <c r="R911" s="14">
        <v>12</v>
      </c>
      <c r="S911" s="2" t="s">
        <v>2547</v>
      </c>
      <c r="T911" s="29">
        <f t="shared" si="77"/>
        <v>42339</v>
      </c>
      <c r="U911" s="29">
        <f t="shared" si="78"/>
        <v>42430</v>
      </c>
      <c r="V911" s="1" t="s">
        <v>2548</v>
      </c>
      <c r="W911" s="5" t="s">
        <v>1738</v>
      </c>
      <c r="X911" s="2" t="s">
        <v>653</v>
      </c>
      <c r="Y911" s="14" t="s">
        <v>1134</v>
      </c>
      <c r="Z911" s="18">
        <v>44.5</v>
      </c>
      <c r="AA911" s="14" t="s">
        <v>3403</v>
      </c>
      <c r="AB911" s="14" t="s">
        <v>1137</v>
      </c>
      <c r="AC911" s="14" t="s">
        <v>1138</v>
      </c>
      <c r="AD911" s="14" t="s">
        <v>1507</v>
      </c>
      <c r="AE911" s="2" t="s">
        <v>2503</v>
      </c>
      <c r="AF911" s="2" t="s">
        <v>2985</v>
      </c>
      <c r="AG911" s="1" t="s">
        <v>1777</v>
      </c>
      <c r="AH911" s="14" t="s">
        <v>2547</v>
      </c>
      <c r="AI911" s="14" t="s">
        <v>1256</v>
      </c>
      <c r="AJ911" s="14"/>
      <c r="AK911" s="14"/>
      <c r="AL911" s="2"/>
      <c r="AM911" s="2"/>
    </row>
    <row r="912" spans="1:39" ht="12.75" outlineLevel="1">
      <c r="A912" s="14" t="s">
        <v>898</v>
      </c>
      <c r="B912" s="27" t="s">
        <v>3449</v>
      </c>
      <c r="C912" s="14" t="s">
        <v>1037</v>
      </c>
      <c r="D912" s="2">
        <f>COUNTIF(C:C,C912)</f>
        <v>19</v>
      </c>
      <c r="E912" s="21">
        <v>2415</v>
      </c>
      <c r="F912" s="14" t="s">
        <v>1038</v>
      </c>
      <c r="G912" s="28" t="s">
        <v>116</v>
      </c>
      <c r="H912" s="28"/>
      <c r="I912" s="2"/>
      <c r="J912" s="14" t="s">
        <v>1036</v>
      </c>
      <c r="K912" s="31">
        <v>39634</v>
      </c>
      <c r="L912" s="31">
        <v>39508</v>
      </c>
      <c r="M912" s="17">
        <v>84</v>
      </c>
      <c r="N912" s="31">
        <v>42064</v>
      </c>
      <c r="O912" s="14">
        <v>3</v>
      </c>
      <c r="P912" s="29">
        <f t="shared" si="76"/>
        <v>41974</v>
      </c>
      <c r="Q912" s="14" t="s">
        <v>2985</v>
      </c>
      <c r="R912" s="14">
        <v>12</v>
      </c>
      <c r="S912" s="2" t="s">
        <v>2547</v>
      </c>
      <c r="T912" s="29">
        <f t="shared" si="77"/>
        <v>42339</v>
      </c>
      <c r="U912" s="29">
        <f t="shared" si="78"/>
        <v>42430</v>
      </c>
      <c r="V912" s="1" t="s">
        <v>2548</v>
      </c>
      <c r="W912" s="5" t="s">
        <v>1738</v>
      </c>
      <c r="X912" s="2" t="s">
        <v>653</v>
      </c>
      <c r="Y912" s="14" t="s">
        <v>1134</v>
      </c>
      <c r="Z912" s="18">
        <v>44.5</v>
      </c>
      <c r="AA912" s="14" t="s">
        <v>3403</v>
      </c>
      <c r="AB912" s="14" t="s">
        <v>1137</v>
      </c>
      <c r="AC912" s="14" t="s">
        <v>1138</v>
      </c>
      <c r="AD912" s="14" t="s">
        <v>1507</v>
      </c>
      <c r="AE912" s="2" t="s">
        <v>2503</v>
      </c>
      <c r="AF912" s="2" t="s">
        <v>2985</v>
      </c>
      <c r="AG912" s="1" t="s">
        <v>1777</v>
      </c>
      <c r="AH912" s="14" t="s">
        <v>2547</v>
      </c>
      <c r="AI912" s="14" t="s">
        <v>1256</v>
      </c>
      <c r="AJ912" s="14"/>
      <c r="AK912" s="14"/>
      <c r="AL912" s="2"/>
      <c r="AM912" s="2"/>
    </row>
    <row r="913" spans="1:39" ht="12.75" outlineLevel="1">
      <c r="A913" s="14" t="s">
        <v>898</v>
      </c>
      <c r="B913" s="27" t="s">
        <v>3449</v>
      </c>
      <c r="C913" s="14" t="s">
        <v>1037</v>
      </c>
      <c r="D913" s="2">
        <f>COUNTIF(C:C,C913)</f>
        <v>19</v>
      </c>
      <c r="E913" s="21">
        <v>2415</v>
      </c>
      <c r="F913" s="14" t="s">
        <v>1038</v>
      </c>
      <c r="G913" s="28" t="s">
        <v>116</v>
      </c>
      <c r="H913" s="28"/>
      <c r="I913" s="2"/>
      <c r="J913" s="14" t="s">
        <v>1036</v>
      </c>
      <c r="K913" s="31">
        <v>39634</v>
      </c>
      <c r="L913" s="31">
        <v>39508</v>
      </c>
      <c r="M913" s="17">
        <v>84</v>
      </c>
      <c r="N913" s="31">
        <v>42064</v>
      </c>
      <c r="O913" s="14">
        <v>3</v>
      </c>
      <c r="P913" s="29">
        <f t="shared" si="76"/>
        <v>41974</v>
      </c>
      <c r="Q913" s="14" t="s">
        <v>2985</v>
      </c>
      <c r="R913" s="14">
        <v>12</v>
      </c>
      <c r="S913" s="2" t="s">
        <v>2547</v>
      </c>
      <c r="T913" s="29">
        <f t="shared" si="77"/>
        <v>42339</v>
      </c>
      <c r="U913" s="29">
        <f t="shared" si="78"/>
        <v>42430</v>
      </c>
      <c r="V913" s="1" t="s">
        <v>2548</v>
      </c>
      <c r="W913" s="5" t="s">
        <v>1738</v>
      </c>
      <c r="X913" s="2" t="s">
        <v>653</v>
      </c>
      <c r="Y913" s="14" t="s">
        <v>1134</v>
      </c>
      <c r="Z913" s="18">
        <v>44.5</v>
      </c>
      <c r="AA913" s="14" t="s">
        <v>3403</v>
      </c>
      <c r="AB913" s="14" t="s">
        <v>1137</v>
      </c>
      <c r="AC913" s="14" t="s">
        <v>1138</v>
      </c>
      <c r="AD913" s="14" t="s">
        <v>1507</v>
      </c>
      <c r="AE913" s="2" t="s">
        <v>2503</v>
      </c>
      <c r="AF913" s="2" t="s">
        <v>2985</v>
      </c>
      <c r="AG913" s="1" t="s">
        <v>1777</v>
      </c>
      <c r="AH913" s="14" t="s">
        <v>2547</v>
      </c>
      <c r="AI913" s="14" t="s">
        <v>1256</v>
      </c>
      <c r="AJ913" s="14"/>
      <c r="AK913" s="14"/>
      <c r="AL913" s="14"/>
      <c r="AM913" s="14"/>
    </row>
    <row r="914" spans="1:39" ht="12.75" outlineLevel="1">
      <c r="A914" s="14" t="s">
        <v>898</v>
      </c>
      <c r="B914" s="27" t="s">
        <v>3449</v>
      </c>
      <c r="C914" s="14" t="s">
        <v>1037</v>
      </c>
      <c r="D914" s="2">
        <f>COUNTIF(C:C,C914)</f>
        <v>19</v>
      </c>
      <c r="E914" s="21">
        <v>2415</v>
      </c>
      <c r="F914" s="14" t="s">
        <v>1038</v>
      </c>
      <c r="G914" s="28" t="s">
        <v>116</v>
      </c>
      <c r="H914" s="28"/>
      <c r="I914" s="2"/>
      <c r="J914" s="14" t="s">
        <v>1036</v>
      </c>
      <c r="K914" s="31">
        <v>39634</v>
      </c>
      <c r="L914" s="31">
        <v>39508</v>
      </c>
      <c r="M914" s="17">
        <v>84</v>
      </c>
      <c r="N914" s="31">
        <v>42064</v>
      </c>
      <c r="O914" s="14">
        <v>3</v>
      </c>
      <c r="P914" s="29">
        <f t="shared" si="76"/>
        <v>41974</v>
      </c>
      <c r="Q914" s="14" t="s">
        <v>2985</v>
      </c>
      <c r="R914" s="14">
        <v>12</v>
      </c>
      <c r="S914" s="2" t="s">
        <v>2547</v>
      </c>
      <c r="T914" s="29">
        <f t="shared" si="77"/>
        <v>42339</v>
      </c>
      <c r="U914" s="29">
        <f t="shared" si="78"/>
        <v>42430</v>
      </c>
      <c r="V914" s="1" t="s">
        <v>2548</v>
      </c>
      <c r="W914" s="5" t="s">
        <v>1738</v>
      </c>
      <c r="X914" s="2" t="s">
        <v>653</v>
      </c>
      <c r="Y914" s="14" t="s">
        <v>1134</v>
      </c>
      <c r="Z914" s="18">
        <v>44.5</v>
      </c>
      <c r="AA914" s="14" t="s">
        <v>3403</v>
      </c>
      <c r="AB914" s="14" t="s">
        <v>1137</v>
      </c>
      <c r="AC914" s="14" t="s">
        <v>1138</v>
      </c>
      <c r="AD914" s="14" t="s">
        <v>1507</v>
      </c>
      <c r="AE914" s="2" t="s">
        <v>2503</v>
      </c>
      <c r="AF914" s="2" t="s">
        <v>2985</v>
      </c>
      <c r="AG914" s="1" t="s">
        <v>1777</v>
      </c>
      <c r="AH914" s="14" t="s">
        <v>2547</v>
      </c>
      <c r="AI914" s="14" t="s">
        <v>1256</v>
      </c>
      <c r="AJ914" s="14"/>
      <c r="AK914" s="14"/>
      <c r="AL914" s="14"/>
      <c r="AM914" s="14"/>
    </row>
    <row r="915" spans="1:39" ht="12.75" outlineLevel="1">
      <c r="A915" s="14" t="s">
        <v>898</v>
      </c>
      <c r="B915" s="27" t="s">
        <v>3449</v>
      </c>
      <c r="C915" s="14" t="s">
        <v>1037</v>
      </c>
      <c r="D915" s="2">
        <f>COUNTIF(C:C,C915)</f>
        <v>19</v>
      </c>
      <c r="E915" s="21">
        <v>2415</v>
      </c>
      <c r="F915" s="14" t="s">
        <v>1038</v>
      </c>
      <c r="G915" s="28" t="s">
        <v>116</v>
      </c>
      <c r="H915" s="28"/>
      <c r="I915" s="2"/>
      <c r="J915" s="14" t="s">
        <v>1036</v>
      </c>
      <c r="K915" s="31">
        <v>39634</v>
      </c>
      <c r="L915" s="31">
        <v>39508</v>
      </c>
      <c r="M915" s="17">
        <v>84</v>
      </c>
      <c r="N915" s="31">
        <v>42064</v>
      </c>
      <c r="O915" s="14">
        <v>3</v>
      </c>
      <c r="P915" s="29">
        <f t="shared" si="76"/>
        <v>41974</v>
      </c>
      <c r="Q915" s="14" t="s">
        <v>2985</v>
      </c>
      <c r="R915" s="14">
        <v>12</v>
      </c>
      <c r="S915" s="2" t="s">
        <v>2547</v>
      </c>
      <c r="T915" s="29">
        <f t="shared" si="77"/>
        <v>42339</v>
      </c>
      <c r="U915" s="29">
        <f t="shared" si="78"/>
        <v>42430</v>
      </c>
      <c r="V915" s="1" t="s">
        <v>2548</v>
      </c>
      <c r="W915" s="5" t="s">
        <v>1738</v>
      </c>
      <c r="X915" s="2" t="s">
        <v>653</v>
      </c>
      <c r="Y915" s="14" t="s">
        <v>1134</v>
      </c>
      <c r="Z915" s="18">
        <v>44.5</v>
      </c>
      <c r="AA915" s="14" t="s">
        <v>3403</v>
      </c>
      <c r="AB915" s="14" t="s">
        <v>1137</v>
      </c>
      <c r="AC915" s="14" t="s">
        <v>1138</v>
      </c>
      <c r="AD915" s="14" t="s">
        <v>1507</v>
      </c>
      <c r="AE915" s="2" t="s">
        <v>2503</v>
      </c>
      <c r="AF915" s="2" t="s">
        <v>2985</v>
      </c>
      <c r="AG915" s="1" t="s">
        <v>1777</v>
      </c>
      <c r="AH915" s="14" t="s">
        <v>2547</v>
      </c>
      <c r="AI915" s="14" t="s">
        <v>1256</v>
      </c>
      <c r="AJ915" s="14"/>
      <c r="AK915" s="14"/>
      <c r="AL915" s="14"/>
      <c r="AM915" s="14"/>
    </row>
    <row r="916" spans="1:39" ht="12.75" outlineLevel="1">
      <c r="A916" s="14" t="s">
        <v>898</v>
      </c>
      <c r="B916" s="27" t="s">
        <v>3449</v>
      </c>
      <c r="C916" s="14" t="s">
        <v>1037</v>
      </c>
      <c r="D916" s="2">
        <f>COUNTIF(C:C,C916)</f>
        <v>19</v>
      </c>
      <c r="E916" s="21">
        <v>2415</v>
      </c>
      <c r="F916" s="14" t="s">
        <v>1038</v>
      </c>
      <c r="G916" s="28" t="s">
        <v>116</v>
      </c>
      <c r="H916" s="28"/>
      <c r="I916" s="2"/>
      <c r="J916" s="14" t="s">
        <v>1036</v>
      </c>
      <c r="K916" s="31">
        <v>39634</v>
      </c>
      <c r="L916" s="31">
        <v>39508</v>
      </c>
      <c r="M916" s="17">
        <v>84</v>
      </c>
      <c r="N916" s="31">
        <v>42064</v>
      </c>
      <c r="O916" s="14">
        <v>3</v>
      </c>
      <c r="P916" s="29">
        <f t="shared" si="76"/>
        <v>41974</v>
      </c>
      <c r="Q916" s="14" t="s">
        <v>2985</v>
      </c>
      <c r="R916" s="14">
        <v>12</v>
      </c>
      <c r="S916" s="2" t="s">
        <v>2547</v>
      </c>
      <c r="T916" s="29">
        <f t="shared" si="77"/>
        <v>42339</v>
      </c>
      <c r="U916" s="29">
        <f t="shared" si="78"/>
        <v>42430</v>
      </c>
      <c r="V916" s="1" t="s">
        <v>2548</v>
      </c>
      <c r="W916" s="5" t="s">
        <v>1738</v>
      </c>
      <c r="X916" s="2" t="s">
        <v>653</v>
      </c>
      <c r="Y916" s="14" t="s">
        <v>1134</v>
      </c>
      <c r="Z916" s="18">
        <v>44.5</v>
      </c>
      <c r="AA916" s="14" t="s">
        <v>3403</v>
      </c>
      <c r="AB916" s="14" t="s">
        <v>1137</v>
      </c>
      <c r="AC916" s="14" t="s">
        <v>1138</v>
      </c>
      <c r="AD916" s="14" t="s">
        <v>1507</v>
      </c>
      <c r="AE916" s="2" t="s">
        <v>2503</v>
      </c>
      <c r="AF916" s="2" t="s">
        <v>2985</v>
      </c>
      <c r="AG916" s="1" t="s">
        <v>1777</v>
      </c>
      <c r="AH916" s="14" t="s">
        <v>2547</v>
      </c>
      <c r="AI916" s="14" t="s">
        <v>1256</v>
      </c>
      <c r="AJ916" s="14"/>
      <c r="AK916" s="14"/>
      <c r="AL916" s="14"/>
      <c r="AM916" s="14"/>
    </row>
    <row r="917" spans="1:39" ht="12.75" outlineLevel="1">
      <c r="A917" s="14" t="s">
        <v>898</v>
      </c>
      <c r="B917" s="27" t="s">
        <v>3449</v>
      </c>
      <c r="C917" s="14" t="s">
        <v>1037</v>
      </c>
      <c r="D917" s="2">
        <f>COUNTIF(C:C,C917)</f>
        <v>19</v>
      </c>
      <c r="E917" s="21">
        <v>2415</v>
      </c>
      <c r="F917" s="14" t="s">
        <v>1038</v>
      </c>
      <c r="G917" s="28" t="s">
        <v>116</v>
      </c>
      <c r="H917" s="28"/>
      <c r="I917" s="2"/>
      <c r="J917" s="14" t="s">
        <v>1036</v>
      </c>
      <c r="K917" s="31">
        <v>39634</v>
      </c>
      <c r="L917" s="31">
        <v>39508</v>
      </c>
      <c r="M917" s="17">
        <v>84</v>
      </c>
      <c r="N917" s="31">
        <v>42064</v>
      </c>
      <c r="O917" s="14">
        <v>3</v>
      </c>
      <c r="P917" s="29">
        <f t="shared" si="76"/>
        <v>41974</v>
      </c>
      <c r="Q917" s="14" t="s">
        <v>2985</v>
      </c>
      <c r="R917" s="14">
        <v>12</v>
      </c>
      <c r="S917" s="2" t="s">
        <v>2547</v>
      </c>
      <c r="T917" s="29">
        <f t="shared" si="77"/>
        <v>42339</v>
      </c>
      <c r="U917" s="29">
        <f t="shared" si="78"/>
        <v>42430</v>
      </c>
      <c r="V917" s="1" t="s">
        <v>2548</v>
      </c>
      <c r="W917" s="5" t="s">
        <v>1738</v>
      </c>
      <c r="X917" s="2" t="s">
        <v>653</v>
      </c>
      <c r="Y917" s="14" t="s">
        <v>1134</v>
      </c>
      <c r="Z917" s="18">
        <v>44.5</v>
      </c>
      <c r="AA917" s="14" t="s">
        <v>3403</v>
      </c>
      <c r="AB917" s="14" t="s">
        <v>1137</v>
      </c>
      <c r="AC917" s="14" t="s">
        <v>1138</v>
      </c>
      <c r="AD917" s="14" t="s">
        <v>1507</v>
      </c>
      <c r="AE917" s="2" t="s">
        <v>2503</v>
      </c>
      <c r="AF917" s="2" t="s">
        <v>2985</v>
      </c>
      <c r="AG917" s="1" t="s">
        <v>1777</v>
      </c>
      <c r="AH917" s="14" t="s">
        <v>2547</v>
      </c>
      <c r="AI917" s="14" t="s">
        <v>1256</v>
      </c>
      <c r="AJ917" s="14"/>
      <c r="AK917" s="14"/>
      <c r="AL917" s="14"/>
      <c r="AM917" s="14"/>
    </row>
    <row r="918" spans="1:39" ht="12.75" outlineLevel="1">
      <c r="A918" s="14" t="s">
        <v>898</v>
      </c>
      <c r="B918" s="27" t="s">
        <v>3449</v>
      </c>
      <c r="C918" s="14" t="s">
        <v>1037</v>
      </c>
      <c r="D918" s="2">
        <f>COUNTIF(C:C,C918)</f>
        <v>19</v>
      </c>
      <c r="E918" s="21">
        <v>2415</v>
      </c>
      <c r="F918" s="14" t="s">
        <v>1038</v>
      </c>
      <c r="G918" s="28" t="s">
        <v>116</v>
      </c>
      <c r="H918" s="28"/>
      <c r="I918" s="2"/>
      <c r="J918" s="14" t="s">
        <v>1036</v>
      </c>
      <c r="K918" s="31">
        <v>39634</v>
      </c>
      <c r="L918" s="31">
        <v>39508</v>
      </c>
      <c r="M918" s="17">
        <v>84</v>
      </c>
      <c r="N918" s="31">
        <v>42064</v>
      </c>
      <c r="O918" s="14">
        <v>3</v>
      </c>
      <c r="P918" s="29">
        <f t="shared" si="76"/>
        <v>41974</v>
      </c>
      <c r="Q918" s="14" t="s">
        <v>2985</v>
      </c>
      <c r="R918" s="14">
        <v>12</v>
      </c>
      <c r="S918" s="2" t="s">
        <v>2547</v>
      </c>
      <c r="T918" s="29">
        <f t="shared" si="77"/>
        <v>42339</v>
      </c>
      <c r="U918" s="29">
        <f t="shared" si="78"/>
        <v>42430</v>
      </c>
      <c r="V918" s="1" t="s">
        <v>2548</v>
      </c>
      <c r="W918" s="5" t="s">
        <v>1738</v>
      </c>
      <c r="X918" s="2" t="s">
        <v>653</v>
      </c>
      <c r="Y918" s="14" t="s">
        <v>1134</v>
      </c>
      <c r="Z918" s="18">
        <v>44.5</v>
      </c>
      <c r="AA918" s="14" t="s">
        <v>3403</v>
      </c>
      <c r="AB918" s="14" t="s">
        <v>1137</v>
      </c>
      <c r="AC918" s="14" t="s">
        <v>1138</v>
      </c>
      <c r="AD918" s="14" t="s">
        <v>1507</v>
      </c>
      <c r="AE918" s="2" t="s">
        <v>2503</v>
      </c>
      <c r="AF918" s="2" t="s">
        <v>2985</v>
      </c>
      <c r="AG918" s="1" t="s">
        <v>1777</v>
      </c>
      <c r="AH918" s="14" t="s">
        <v>2547</v>
      </c>
      <c r="AI918" s="14" t="s">
        <v>1256</v>
      </c>
      <c r="AJ918" s="14"/>
      <c r="AK918" s="14"/>
      <c r="AL918" s="14"/>
      <c r="AM918" s="14"/>
    </row>
    <row r="919" spans="1:39" ht="12.75" outlineLevel="1">
      <c r="A919" s="14" t="s">
        <v>898</v>
      </c>
      <c r="B919" s="27" t="s">
        <v>3449</v>
      </c>
      <c r="C919" s="14" t="s">
        <v>1037</v>
      </c>
      <c r="D919" s="2">
        <f>COUNTIF(C:C,C919)</f>
        <v>19</v>
      </c>
      <c r="E919" s="21">
        <v>2415</v>
      </c>
      <c r="F919" s="14" t="s">
        <v>1038</v>
      </c>
      <c r="G919" s="28" t="s">
        <v>116</v>
      </c>
      <c r="H919" s="28"/>
      <c r="I919" s="2"/>
      <c r="J919" s="14" t="s">
        <v>1036</v>
      </c>
      <c r="K919" s="31">
        <v>39634</v>
      </c>
      <c r="L919" s="31">
        <v>39508</v>
      </c>
      <c r="M919" s="17">
        <v>84</v>
      </c>
      <c r="N919" s="31">
        <v>42064</v>
      </c>
      <c r="O919" s="14">
        <v>3</v>
      </c>
      <c r="P919" s="29">
        <f t="shared" si="76"/>
        <v>41974</v>
      </c>
      <c r="Q919" s="14" t="s">
        <v>2985</v>
      </c>
      <c r="R919" s="14">
        <v>12</v>
      </c>
      <c r="S919" s="2" t="s">
        <v>2547</v>
      </c>
      <c r="T919" s="29">
        <f t="shared" si="77"/>
        <v>42339</v>
      </c>
      <c r="U919" s="29">
        <f t="shared" si="78"/>
        <v>42430</v>
      </c>
      <c r="V919" s="1" t="s">
        <v>2548</v>
      </c>
      <c r="W919" s="5" t="s">
        <v>1738</v>
      </c>
      <c r="X919" s="2" t="s">
        <v>653</v>
      </c>
      <c r="Y919" s="14" t="s">
        <v>1134</v>
      </c>
      <c r="Z919" s="18">
        <v>44.5</v>
      </c>
      <c r="AA919" s="14" t="s">
        <v>3403</v>
      </c>
      <c r="AB919" s="14" t="s">
        <v>1137</v>
      </c>
      <c r="AC919" s="14" t="s">
        <v>1138</v>
      </c>
      <c r="AD919" s="14" t="s">
        <v>1507</v>
      </c>
      <c r="AE919" s="2" t="s">
        <v>2503</v>
      </c>
      <c r="AF919" s="2" t="s">
        <v>2985</v>
      </c>
      <c r="AG919" s="1" t="s">
        <v>1777</v>
      </c>
      <c r="AH919" s="14" t="s">
        <v>2547</v>
      </c>
      <c r="AI919" s="14" t="s">
        <v>1256</v>
      </c>
      <c r="AJ919" s="14"/>
      <c r="AK919" s="14"/>
      <c r="AL919" s="14"/>
      <c r="AM919" s="14"/>
    </row>
    <row r="920" spans="1:39" ht="12.75" outlineLevel="1">
      <c r="A920" s="14" t="s">
        <v>898</v>
      </c>
      <c r="B920" s="27" t="s">
        <v>3449</v>
      </c>
      <c r="C920" s="14" t="s">
        <v>1037</v>
      </c>
      <c r="D920" s="2">
        <f>COUNTIF(C:C,C920)</f>
        <v>19</v>
      </c>
      <c r="E920" s="21">
        <v>2415</v>
      </c>
      <c r="F920" s="14" t="s">
        <v>1038</v>
      </c>
      <c r="G920" s="28" t="s">
        <v>116</v>
      </c>
      <c r="H920" s="28"/>
      <c r="I920" s="2"/>
      <c r="J920" s="14" t="s">
        <v>1036</v>
      </c>
      <c r="K920" s="31">
        <v>39634</v>
      </c>
      <c r="L920" s="31">
        <v>39508</v>
      </c>
      <c r="M920" s="17">
        <v>84</v>
      </c>
      <c r="N920" s="31">
        <v>42064</v>
      </c>
      <c r="O920" s="14">
        <v>3</v>
      </c>
      <c r="P920" s="29">
        <f t="shared" si="76"/>
        <v>41974</v>
      </c>
      <c r="Q920" s="14" t="s">
        <v>2985</v>
      </c>
      <c r="R920" s="14">
        <v>12</v>
      </c>
      <c r="S920" s="2" t="s">
        <v>2547</v>
      </c>
      <c r="T920" s="29">
        <f t="shared" si="77"/>
        <v>42339</v>
      </c>
      <c r="U920" s="29">
        <f t="shared" si="78"/>
        <v>42430</v>
      </c>
      <c r="V920" s="1" t="s">
        <v>2548</v>
      </c>
      <c r="W920" s="5" t="s">
        <v>1738</v>
      </c>
      <c r="X920" s="2" t="s">
        <v>653</v>
      </c>
      <c r="Y920" s="14" t="s">
        <v>1134</v>
      </c>
      <c r="Z920" s="18">
        <v>44.5</v>
      </c>
      <c r="AA920" s="14" t="s">
        <v>3403</v>
      </c>
      <c r="AB920" s="14" t="s">
        <v>1137</v>
      </c>
      <c r="AC920" s="14" t="s">
        <v>1138</v>
      </c>
      <c r="AD920" s="14" t="s">
        <v>1507</v>
      </c>
      <c r="AE920" s="2" t="s">
        <v>2503</v>
      </c>
      <c r="AF920" s="2" t="s">
        <v>2985</v>
      </c>
      <c r="AG920" s="1" t="s">
        <v>1777</v>
      </c>
      <c r="AH920" s="14" t="s">
        <v>2547</v>
      </c>
      <c r="AI920" s="14" t="s">
        <v>1256</v>
      </c>
      <c r="AJ920" s="14"/>
      <c r="AK920" s="14"/>
      <c r="AL920" s="14"/>
      <c r="AM920" s="14"/>
    </row>
    <row r="921" spans="1:39" ht="12.75" outlineLevel="1">
      <c r="A921" s="14" t="s">
        <v>898</v>
      </c>
      <c r="B921" s="27" t="s">
        <v>3449</v>
      </c>
      <c r="C921" s="14" t="s">
        <v>1037</v>
      </c>
      <c r="D921" s="2">
        <f>COUNTIF(C:C,C921)</f>
        <v>19</v>
      </c>
      <c r="E921" s="21">
        <v>2415</v>
      </c>
      <c r="F921" s="14" t="s">
        <v>1038</v>
      </c>
      <c r="G921" s="28" t="s">
        <v>116</v>
      </c>
      <c r="H921" s="28"/>
      <c r="I921" s="2"/>
      <c r="J921" s="14" t="s">
        <v>1036</v>
      </c>
      <c r="K921" s="31">
        <v>39634</v>
      </c>
      <c r="L921" s="31">
        <v>39508</v>
      </c>
      <c r="M921" s="17">
        <v>84</v>
      </c>
      <c r="N921" s="31">
        <v>42064</v>
      </c>
      <c r="O921" s="14">
        <v>3</v>
      </c>
      <c r="P921" s="29">
        <f t="shared" si="76"/>
        <v>41974</v>
      </c>
      <c r="Q921" s="14" t="s">
        <v>2985</v>
      </c>
      <c r="R921" s="14">
        <v>12</v>
      </c>
      <c r="S921" s="2" t="s">
        <v>2547</v>
      </c>
      <c r="T921" s="29">
        <f t="shared" si="77"/>
        <v>42339</v>
      </c>
      <c r="U921" s="29">
        <f t="shared" si="78"/>
        <v>42430</v>
      </c>
      <c r="V921" s="1" t="s">
        <v>2548</v>
      </c>
      <c r="W921" s="5" t="s">
        <v>1738</v>
      </c>
      <c r="X921" s="2" t="s">
        <v>653</v>
      </c>
      <c r="Y921" s="14" t="s">
        <v>1134</v>
      </c>
      <c r="Z921" s="18">
        <v>44.5</v>
      </c>
      <c r="AA921" s="14" t="s">
        <v>3403</v>
      </c>
      <c r="AB921" s="14" t="s">
        <v>1137</v>
      </c>
      <c r="AC921" s="14" t="s">
        <v>1138</v>
      </c>
      <c r="AD921" s="14" t="s">
        <v>1507</v>
      </c>
      <c r="AE921" s="2" t="s">
        <v>2503</v>
      </c>
      <c r="AF921" s="2" t="s">
        <v>2985</v>
      </c>
      <c r="AG921" s="1" t="s">
        <v>1777</v>
      </c>
      <c r="AH921" s="14" t="s">
        <v>2547</v>
      </c>
      <c r="AI921" s="14" t="s">
        <v>1256</v>
      </c>
      <c r="AJ921" s="14"/>
      <c r="AK921" s="14"/>
      <c r="AL921" s="14"/>
      <c r="AM921" s="14"/>
    </row>
    <row r="922" spans="1:39" ht="13.5" customHeight="1" outlineLevel="1">
      <c r="A922" s="14" t="s">
        <v>898</v>
      </c>
      <c r="B922" s="27" t="s">
        <v>3450</v>
      </c>
      <c r="C922" s="2" t="s">
        <v>1112</v>
      </c>
      <c r="D922" s="2">
        <f>COUNTIF(C:C,C922)</f>
        <v>4</v>
      </c>
      <c r="E922" s="30">
        <v>6227</v>
      </c>
      <c r="F922" s="5" t="s">
        <v>1739</v>
      </c>
      <c r="G922" s="28" t="s">
        <v>116</v>
      </c>
      <c r="H922" s="28"/>
      <c r="I922" s="2"/>
      <c r="J922" s="5" t="s">
        <v>150</v>
      </c>
      <c r="K922" s="3">
        <v>38561</v>
      </c>
      <c r="L922" s="3">
        <v>38546</v>
      </c>
      <c r="M922" s="5">
        <v>60</v>
      </c>
      <c r="N922" s="3">
        <v>40372</v>
      </c>
      <c r="O922" s="1">
        <v>0</v>
      </c>
      <c r="P922" s="29">
        <f t="shared" si="76"/>
        <v>40372</v>
      </c>
      <c r="Q922" s="2" t="s">
        <v>785</v>
      </c>
      <c r="R922" s="1">
        <v>0</v>
      </c>
      <c r="S922" s="2" t="s">
        <v>2547</v>
      </c>
      <c r="T922" s="29">
        <f t="shared" si="77"/>
        <v>40372</v>
      </c>
      <c r="U922" s="29">
        <f t="shared" si="78"/>
        <v>40372</v>
      </c>
      <c r="V922" s="1" t="s">
        <v>2548</v>
      </c>
      <c r="W922" s="5" t="s">
        <v>1738</v>
      </c>
      <c r="X922" s="2" t="s">
        <v>651</v>
      </c>
      <c r="Y922" s="1" t="s">
        <v>2553</v>
      </c>
      <c r="Z922" s="4">
        <v>297</v>
      </c>
      <c r="AA922" s="2" t="s">
        <v>2550</v>
      </c>
      <c r="AB922" s="2" t="s">
        <v>917</v>
      </c>
      <c r="AC922" s="2" t="s">
        <v>918</v>
      </c>
      <c r="AD922" s="5" t="s">
        <v>2201</v>
      </c>
      <c r="AE922" s="2" t="s">
        <v>2503</v>
      </c>
      <c r="AF922" s="2" t="s">
        <v>2985</v>
      </c>
      <c r="AG922" s="1" t="s">
        <v>1777</v>
      </c>
      <c r="AH922" s="2" t="s">
        <v>1740</v>
      </c>
      <c r="AI922" s="2" t="s">
        <v>914</v>
      </c>
      <c r="AJ922" s="2"/>
      <c r="AK922" s="2"/>
      <c r="AL922" s="2"/>
      <c r="AM922" s="2"/>
    </row>
    <row r="923" spans="1:39" ht="12.75" outlineLevel="1">
      <c r="A923" s="14" t="s">
        <v>898</v>
      </c>
      <c r="B923" s="27" t="s">
        <v>3451</v>
      </c>
      <c r="C923" s="2" t="s">
        <v>592</v>
      </c>
      <c r="D923" s="2">
        <f>COUNTIF(C:C,C923)</f>
        <v>3</v>
      </c>
      <c r="E923" s="30">
        <v>6227</v>
      </c>
      <c r="F923" s="5" t="s">
        <v>1739</v>
      </c>
      <c r="G923" s="28" t="s">
        <v>116</v>
      </c>
      <c r="H923" s="28"/>
      <c r="I923" s="2"/>
      <c r="J923" s="5" t="s">
        <v>150</v>
      </c>
      <c r="K923" s="3">
        <v>38561</v>
      </c>
      <c r="L923" s="3">
        <v>38546</v>
      </c>
      <c r="M923" s="5">
        <v>60</v>
      </c>
      <c r="N923" s="3">
        <v>40372</v>
      </c>
      <c r="O923" s="1">
        <v>0</v>
      </c>
      <c r="P923" s="29">
        <f t="shared" si="76"/>
        <v>40372</v>
      </c>
      <c r="Q923" s="2" t="s">
        <v>785</v>
      </c>
      <c r="R923" s="1">
        <v>0</v>
      </c>
      <c r="S923" s="2" t="s">
        <v>2547</v>
      </c>
      <c r="T923" s="29">
        <f t="shared" si="77"/>
        <v>40372</v>
      </c>
      <c r="U923" s="29">
        <f t="shared" si="78"/>
        <v>40372</v>
      </c>
      <c r="V923" s="1" t="s">
        <v>2548</v>
      </c>
      <c r="W923" s="5" t="s">
        <v>1738</v>
      </c>
      <c r="X923" s="2" t="s">
        <v>651</v>
      </c>
      <c r="Y923" s="1" t="s">
        <v>2553</v>
      </c>
      <c r="Z923" s="4">
        <v>297</v>
      </c>
      <c r="AA923" s="2" t="s">
        <v>2550</v>
      </c>
      <c r="AB923" s="2" t="s">
        <v>917</v>
      </c>
      <c r="AC923" s="2" t="s">
        <v>918</v>
      </c>
      <c r="AD923" s="5" t="s">
        <v>2201</v>
      </c>
      <c r="AE923" s="2" t="s">
        <v>2503</v>
      </c>
      <c r="AF923" s="2" t="s">
        <v>2985</v>
      </c>
      <c r="AG923" s="1" t="s">
        <v>1777</v>
      </c>
      <c r="AH923" s="2" t="s">
        <v>1740</v>
      </c>
      <c r="AI923" s="2" t="s">
        <v>914</v>
      </c>
      <c r="AJ923" s="2"/>
      <c r="AK923" s="2"/>
      <c r="AL923" s="2"/>
      <c r="AM923" s="2"/>
    </row>
    <row r="924" spans="1:39" ht="12.75" outlineLevel="1">
      <c r="A924" s="14" t="s">
        <v>898</v>
      </c>
      <c r="B924" s="27" t="s">
        <v>3452</v>
      </c>
      <c r="C924" s="2" t="s">
        <v>243</v>
      </c>
      <c r="D924" s="2">
        <f>COUNTIF(C:C,C924)</f>
        <v>1</v>
      </c>
      <c r="E924" s="30">
        <v>5765</v>
      </c>
      <c r="F924" s="5" t="s">
        <v>2500</v>
      </c>
      <c r="G924" s="28" t="s">
        <v>116</v>
      </c>
      <c r="H924" s="28"/>
      <c r="I924" s="2"/>
      <c r="J924" s="2" t="s">
        <v>2546</v>
      </c>
      <c r="K924" s="3">
        <v>38119</v>
      </c>
      <c r="L924" s="3">
        <v>38119</v>
      </c>
      <c r="M924" s="5">
        <v>12</v>
      </c>
      <c r="N924" s="3">
        <v>38484</v>
      </c>
      <c r="O924" s="1">
        <v>3</v>
      </c>
      <c r="P924" s="29">
        <f t="shared" si="76"/>
        <v>38395</v>
      </c>
      <c r="Q924" s="2" t="s">
        <v>2985</v>
      </c>
      <c r="R924" s="1">
        <v>12</v>
      </c>
      <c r="S924" s="2" t="s">
        <v>2547</v>
      </c>
      <c r="T924" s="29">
        <f t="shared" si="77"/>
        <v>38760</v>
      </c>
      <c r="U924" s="29">
        <f t="shared" si="78"/>
        <v>38849</v>
      </c>
      <c r="V924" s="1" t="s">
        <v>2548</v>
      </c>
      <c r="W924" s="5" t="s">
        <v>1738</v>
      </c>
      <c r="X924" s="2" t="s">
        <v>2501</v>
      </c>
      <c r="Y924" s="1" t="s">
        <v>2553</v>
      </c>
      <c r="Z924" s="4">
        <v>1068</v>
      </c>
      <c r="AA924" s="2" t="s">
        <v>2550</v>
      </c>
      <c r="AB924" s="2" t="s">
        <v>1076</v>
      </c>
      <c r="AC924" s="2" t="s">
        <v>2502</v>
      </c>
      <c r="AD924" s="2" t="s">
        <v>2198</v>
      </c>
      <c r="AE924" s="2" t="s">
        <v>2503</v>
      </c>
      <c r="AF924" s="2" t="s">
        <v>2985</v>
      </c>
      <c r="AG924" s="1" t="s">
        <v>1777</v>
      </c>
      <c r="AH924" s="2" t="s">
        <v>1592</v>
      </c>
      <c r="AI924" s="2" t="s">
        <v>1075</v>
      </c>
      <c r="AJ924" s="2"/>
      <c r="AK924" s="2"/>
      <c r="AL924" s="2"/>
      <c r="AM924" s="2"/>
    </row>
    <row r="925" spans="1:39" ht="12.75" outlineLevel="1">
      <c r="A925" s="14" t="s">
        <v>898</v>
      </c>
      <c r="B925" s="27" t="s">
        <v>3453</v>
      </c>
      <c r="C925" s="14" t="s">
        <v>452</v>
      </c>
      <c r="D925" s="2">
        <f>COUNTIF(C:C,C925)</f>
        <v>3</v>
      </c>
      <c r="E925" s="21">
        <v>2570</v>
      </c>
      <c r="F925" s="14" t="s">
        <v>453</v>
      </c>
      <c r="G925" s="28" t="s">
        <v>116</v>
      </c>
      <c r="H925" s="28"/>
      <c r="I925" s="2"/>
      <c r="J925" s="14" t="s">
        <v>1776</v>
      </c>
      <c r="K925" s="31">
        <v>39625</v>
      </c>
      <c r="L925" s="31">
        <v>39610</v>
      </c>
      <c r="M925" s="17">
        <v>60</v>
      </c>
      <c r="N925" s="31">
        <v>41436</v>
      </c>
      <c r="O925" s="14">
        <v>3</v>
      </c>
      <c r="P925" s="29">
        <f t="shared" si="76"/>
        <v>41344</v>
      </c>
      <c r="Q925" s="14" t="s">
        <v>2985</v>
      </c>
      <c r="R925" s="14">
        <v>12</v>
      </c>
      <c r="S925" s="2" t="s">
        <v>2547</v>
      </c>
      <c r="T925" s="29">
        <f t="shared" si="77"/>
        <v>41709</v>
      </c>
      <c r="U925" s="29">
        <f t="shared" si="78"/>
        <v>41801</v>
      </c>
      <c r="V925" s="1" t="s">
        <v>2548</v>
      </c>
      <c r="W925" s="5" t="s">
        <v>1738</v>
      </c>
      <c r="X925" s="2" t="s">
        <v>653</v>
      </c>
      <c r="Y925" s="14" t="s">
        <v>1134</v>
      </c>
      <c r="Z925" s="18">
        <v>24.09</v>
      </c>
      <c r="AA925" s="14" t="s">
        <v>3403</v>
      </c>
      <c r="AB925" s="14" t="s">
        <v>1254</v>
      </c>
      <c r="AC925" s="14" t="s">
        <v>1255</v>
      </c>
      <c r="AD925" s="5" t="s">
        <v>1345</v>
      </c>
      <c r="AE925" s="2" t="s">
        <v>2503</v>
      </c>
      <c r="AF925" s="2" t="s">
        <v>2985</v>
      </c>
      <c r="AG925" s="1" t="s">
        <v>1777</v>
      </c>
      <c r="AH925" s="14" t="s">
        <v>1740</v>
      </c>
      <c r="AI925" s="14" t="s">
        <v>1256</v>
      </c>
      <c r="AJ925" s="14"/>
      <c r="AK925" s="14"/>
      <c r="AL925" s="14"/>
      <c r="AM925" s="14"/>
    </row>
    <row r="926" spans="1:39" ht="12.75" outlineLevel="1">
      <c r="A926" s="14" t="s">
        <v>898</v>
      </c>
      <c r="B926" s="27" t="s">
        <v>3453</v>
      </c>
      <c r="C926" s="14" t="s">
        <v>452</v>
      </c>
      <c r="D926" s="2">
        <f>COUNTIF(C:C,C926)</f>
        <v>3</v>
      </c>
      <c r="E926" s="21">
        <v>2570</v>
      </c>
      <c r="F926" s="14" t="s">
        <v>453</v>
      </c>
      <c r="G926" s="28" t="s">
        <v>116</v>
      </c>
      <c r="H926" s="28"/>
      <c r="I926" s="2"/>
      <c r="J926" s="14" t="s">
        <v>1776</v>
      </c>
      <c r="K926" s="31">
        <v>39625</v>
      </c>
      <c r="L926" s="31">
        <v>39610</v>
      </c>
      <c r="M926" s="17">
        <v>60</v>
      </c>
      <c r="N926" s="31">
        <v>41436</v>
      </c>
      <c r="O926" s="14">
        <v>3</v>
      </c>
      <c r="P926" s="29">
        <f t="shared" si="76"/>
        <v>41344</v>
      </c>
      <c r="Q926" s="14" t="s">
        <v>2985</v>
      </c>
      <c r="R926" s="14">
        <v>12</v>
      </c>
      <c r="S926" s="2" t="s">
        <v>2547</v>
      </c>
      <c r="T926" s="29">
        <f t="shared" si="77"/>
        <v>41709</v>
      </c>
      <c r="U926" s="29">
        <f t="shared" si="78"/>
        <v>41801</v>
      </c>
      <c r="V926" s="1" t="s">
        <v>2548</v>
      </c>
      <c r="W926" s="5" t="s">
        <v>1738</v>
      </c>
      <c r="X926" s="2" t="s">
        <v>653</v>
      </c>
      <c r="Y926" s="14" t="s">
        <v>1134</v>
      </c>
      <c r="Z926" s="18">
        <v>48.18</v>
      </c>
      <c r="AA926" s="14" t="s">
        <v>3403</v>
      </c>
      <c r="AB926" s="14" t="s">
        <v>1254</v>
      </c>
      <c r="AC926" s="14" t="s">
        <v>1255</v>
      </c>
      <c r="AD926" s="5" t="s">
        <v>2199</v>
      </c>
      <c r="AE926" s="2" t="s">
        <v>2503</v>
      </c>
      <c r="AF926" s="2" t="s">
        <v>2985</v>
      </c>
      <c r="AG926" s="1" t="s">
        <v>1777</v>
      </c>
      <c r="AH926" s="14" t="s">
        <v>1740</v>
      </c>
      <c r="AI926" s="14" t="s">
        <v>1256</v>
      </c>
      <c r="AJ926" s="14"/>
      <c r="AK926" s="14"/>
      <c r="AL926" s="14"/>
      <c r="AM926" s="14"/>
    </row>
    <row r="927" spans="1:39" ht="13.5" customHeight="1" outlineLevel="1">
      <c r="A927" s="14" t="s">
        <v>898</v>
      </c>
      <c r="B927" s="27" t="s">
        <v>3450</v>
      </c>
      <c r="C927" s="2" t="s">
        <v>1112</v>
      </c>
      <c r="D927" s="2">
        <f>COUNTIF(C:C,C927)</f>
        <v>4</v>
      </c>
      <c r="E927" s="30">
        <v>6227</v>
      </c>
      <c r="F927" s="5" t="s">
        <v>1739</v>
      </c>
      <c r="G927" s="28" t="s">
        <v>116</v>
      </c>
      <c r="H927" s="28"/>
      <c r="I927" s="2"/>
      <c r="J927" s="5" t="s">
        <v>150</v>
      </c>
      <c r="K927" s="3">
        <v>38561</v>
      </c>
      <c r="L927" s="3">
        <v>38546</v>
      </c>
      <c r="M927" s="5">
        <v>60</v>
      </c>
      <c r="N927" s="3">
        <v>40372</v>
      </c>
      <c r="O927" s="1">
        <v>0</v>
      </c>
      <c r="P927" s="29">
        <f t="shared" si="76"/>
        <v>40372</v>
      </c>
      <c r="Q927" s="2" t="s">
        <v>785</v>
      </c>
      <c r="R927" s="1">
        <v>0</v>
      </c>
      <c r="S927" s="2" t="s">
        <v>2547</v>
      </c>
      <c r="T927" s="29">
        <f t="shared" si="77"/>
        <v>40372</v>
      </c>
      <c r="U927" s="29">
        <f t="shared" si="78"/>
        <v>40372</v>
      </c>
      <c r="V927" s="5" t="s">
        <v>1404</v>
      </c>
      <c r="W927" s="5" t="s">
        <v>1738</v>
      </c>
      <c r="X927" s="2" t="s">
        <v>651</v>
      </c>
      <c r="Y927" s="1" t="s">
        <v>2553</v>
      </c>
      <c r="Z927" s="4">
        <v>297</v>
      </c>
      <c r="AA927" s="2" t="s">
        <v>2550</v>
      </c>
      <c r="AB927" s="2" t="s">
        <v>917</v>
      </c>
      <c r="AC927" s="2" t="s">
        <v>918</v>
      </c>
      <c r="AD927" s="1" t="s">
        <v>1502</v>
      </c>
      <c r="AE927" s="2" t="s">
        <v>2503</v>
      </c>
      <c r="AF927" s="2" t="s">
        <v>2985</v>
      </c>
      <c r="AG927" s="1" t="s">
        <v>1777</v>
      </c>
      <c r="AH927" s="2" t="s">
        <v>1740</v>
      </c>
      <c r="AI927" s="2" t="s">
        <v>366</v>
      </c>
      <c r="AJ927" s="2"/>
      <c r="AK927" s="2"/>
      <c r="AL927" s="2"/>
      <c r="AM927" s="2"/>
    </row>
    <row r="928" spans="1:39" ht="12.75" outlineLevel="1">
      <c r="A928" s="14" t="s">
        <v>898</v>
      </c>
      <c r="B928" s="27" t="s">
        <v>3451</v>
      </c>
      <c r="C928" s="2" t="s">
        <v>592</v>
      </c>
      <c r="D928" s="2">
        <f>COUNTIF(C:C,C928)</f>
        <v>3</v>
      </c>
      <c r="E928" s="30">
        <v>6227</v>
      </c>
      <c r="F928" s="5" t="s">
        <v>1739</v>
      </c>
      <c r="G928" s="28" t="s">
        <v>116</v>
      </c>
      <c r="H928" s="28"/>
      <c r="I928" s="2"/>
      <c r="J928" s="5" t="s">
        <v>150</v>
      </c>
      <c r="K928" s="3">
        <v>38561</v>
      </c>
      <c r="L928" s="3">
        <v>38546</v>
      </c>
      <c r="M928" s="5">
        <v>60</v>
      </c>
      <c r="N928" s="3">
        <v>40372</v>
      </c>
      <c r="O928" s="1">
        <v>0</v>
      </c>
      <c r="P928" s="29">
        <f t="shared" si="76"/>
        <v>40372</v>
      </c>
      <c r="Q928" s="2" t="s">
        <v>785</v>
      </c>
      <c r="R928" s="1">
        <v>0</v>
      </c>
      <c r="S928" s="2" t="s">
        <v>2547</v>
      </c>
      <c r="T928" s="29">
        <f t="shared" si="77"/>
        <v>40372</v>
      </c>
      <c r="U928" s="29">
        <f t="shared" si="78"/>
        <v>40372</v>
      </c>
      <c r="V928" s="5" t="s">
        <v>1404</v>
      </c>
      <c r="W928" s="5" t="s">
        <v>1738</v>
      </c>
      <c r="X928" s="2" t="s">
        <v>651</v>
      </c>
      <c r="Y928" s="1" t="s">
        <v>2553</v>
      </c>
      <c r="Z928" s="4">
        <v>297</v>
      </c>
      <c r="AA928" s="2" t="s">
        <v>2550</v>
      </c>
      <c r="AB928" s="2" t="s">
        <v>917</v>
      </c>
      <c r="AC928" s="2" t="s">
        <v>918</v>
      </c>
      <c r="AD928" s="1" t="s">
        <v>1502</v>
      </c>
      <c r="AE928" s="2" t="s">
        <v>2503</v>
      </c>
      <c r="AF928" s="2" t="s">
        <v>2985</v>
      </c>
      <c r="AG928" s="1" t="s">
        <v>1777</v>
      </c>
      <c r="AH928" s="2" t="s">
        <v>1740</v>
      </c>
      <c r="AI928" s="2" t="s">
        <v>366</v>
      </c>
      <c r="AJ928" s="2"/>
      <c r="AK928" s="2"/>
      <c r="AL928" s="2"/>
      <c r="AM928" s="2"/>
    </row>
    <row r="929" spans="1:39" ht="12.75" outlineLevel="1">
      <c r="A929" s="14" t="s">
        <v>898</v>
      </c>
      <c r="B929" s="27" t="s">
        <v>3453</v>
      </c>
      <c r="C929" s="14" t="s">
        <v>452</v>
      </c>
      <c r="D929" s="2">
        <f>COUNTIF(C:C,C929)</f>
        <v>3</v>
      </c>
      <c r="E929" s="21">
        <v>2570</v>
      </c>
      <c r="F929" s="14" t="s">
        <v>453</v>
      </c>
      <c r="G929" s="28" t="s">
        <v>116</v>
      </c>
      <c r="H929" s="28"/>
      <c r="I929" s="2"/>
      <c r="J929" s="14" t="s">
        <v>1776</v>
      </c>
      <c r="K929" s="31">
        <v>39625</v>
      </c>
      <c r="L929" s="31">
        <v>39610</v>
      </c>
      <c r="M929" s="17">
        <v>60</v>
      </c>
      <c r="N929" s="31">
        <v>41436</v>
      </c>
      <c r="O929" s="14">
        <v>3</v>
      </c>
      <c r="P929" s="29">
        <f t="shared" si="76"/>
        <v>41344</v>
      </c>
      <c r="Q929" s="14" t="s">
        <v>2985</v>
      </c>
      <c r="R929" s="14">
        <v>12</v>
      </c>
      <c r="S929" s="2" t="s">
        <v>2547</v>
      </c>
      <c r="T929" s="29">
        <f t="shared" si="77"/>
        <v>41709</v>
      </c>
      <c r="U929" s="29">
        <f t="shared" si="78"/>
        <v>41801</v>
      </c>
      <c r="V929" s="1" t="s">
        <v>2548</v>
      </c>
      <c r="W929" s="5" t="s">
        <v>1738</v>
      </c>
      <c r="X929" s="2" t="s">
        <v>653</v>
      </c>
      <c r="Y929" s="14" t="s">
        <v>1134</v>
      </c>
      <c r="Z929" s="18">
        <v>24.09</v>
      </c>
      <c r="AA929" s="14" t="s">
        <v>3403</v>
      </c>
      <c r="AB929" s="14" t="s">
        <v>1254</v>
      </c>
      <c r="AC929" s="14" t="s">
        <v>1255</v>
      </c>
      <c r="AD929" s="14" t="s">
        <v>2200</v>
      </c>
      <c r="AE929" s="2" t="s">
        <v>2503</v>
      </c>
      <c r="AF929" s="2" t="s">
        <v>2985</v>
      </c>
      <c r="AG929" s="1" t="s">
        <v>1777</v>
      </c>
      <c r="AH929" s="14" t="s">
        <v>1740</v>
      </c>
      <c r="AI929" s="14" t="s">
        <v>1256</v>
      </c>
      <c r="AJ929" s="14"/>
      <c r="AK929" s="14"/>
      <c r="AL929" s="14"/>
      <c r="AM929" s="14"/>
    </row>
    <row r="930" spans="1:39" ht="12.75" outlineLevel="1">
      <c r="A930" s="14" t="s">
        <v>898</v>
      </c>
      <c r="B930" s="27" t="s">
        <v>3454</v>
      </c>
      <c r="C930" s="2" t="s">
        <v>1115</v>
      </c>
      <c r="D930" s="2">
        <f>COUNTIF(C:C,C930)</f>
        <v>1</v>
      </c>
      <c r="E930" s="30">
        <v>5159</v>
      </c>
      <c r="F930" s="5" t="s">
        <v>1591</v>
      </c>
      <c r="G930" s="28" t="s">
        <v>116</v>
      </c>
      <c r="H930" s="28"/>
      <c r="I930" s="2"/>
      <c r="J930" s="5" t="s">
        <v>150</v>
      </c>
      <c r="K930" s="3">
        <v>37215</v>
      </c>
      <c r="L930" s="3">
        <v>37215</v>
      </c>
      <c r="M930" s="28">
        <f>(YEAR(N930)-YEAR(L930))*12+MONTH(N930)-MONTH(L930)</f>
        <v>12</v>
      </c>
      <c r="N930" s="3">
        <v>37581</v>
      </c>
      <c r="O930" s="2">
        <v>3</v>
      </c>
      <c r="P930" s="29">
        <f t="shared" si="76"/>
        <v>37489</v>
      </c>
      <c r="Q930" s="2" t="s">
        <v>2985</v>
      </c>
      <c r="R930" s="2">
        <v>12</v>
      </c>
      <c r="S930" s="2" t="s">
        <v>2547</v>
      </c>
      <c r="T930" s="29">
        <f t="shared" si="77"/>
        <v>37854</v>
      </c>
      <c r="U930" s="29">
        <f t="shared" si="78"/>
        <v>37946</v>
      </c>
      <c r="V930" s="1" t="s">
        <v>2548</v>
      </c>
      <c r="W930" s="5" t="s">
        <v>1738</v>
      </c>
      <c r="X930" s="2" t="s">
        <v>653</v>
      </c>
      <c r="Y930" s="1" t="s">
        <v>1779</v>
      </c>
      <c r="Z930" s="4" t="s">
        <v>2547</v>
      </c>
      <c r="AA930" s="2" t="s">
        <v>2550</v>
      </c>
      <c r="AB930" s="2" t="s">
        <v>1156</v>
      </c>
      <c r="AC930" s="2" t="s">
        <v>2547</v>
      </c>
      <c r="AD930" s="5" t="s">
        <v>2198</v>
      </c>
      <c r="AE930" s="2" t="s">
        <v>2503</v>
      </c>
      <c r="AF930" s="2" t="s">
        <v>2985</v>
      </c>
      <c r="AG930" s="1" t="s">
        <v>1777</v>
      </c>
      <c r="AH930" s="2" t="s">
        <v>1592</v>
      </c>
      <c r="AI930" s="2" t="s">
        <v>2547</v>
      </c>
      <c r="AJ930" s="2"/>
      <c r="AK930" s="2"/>
      <c r="AL930" s="2"/>
      <c r="AM930" s="2"/>
    </row>
    <row r="931" spans="1:39" ht="13.5" customHeight="1" outlineLevel="1">
      <c r="A931" s="14" t="s">
        <v>898</v>
      </c>
      <c r="B931" s="27" t="s">
        <v>3450</v>
      </c>
      <c r="C931" s="2" t="s">
        <v>1112</v>
      </c>
      <c r="D931" s="2">
        <f>COUNTIF(C:C,C931)</f>
        <v>4</v>
      </c>
      <c r="E931" s="30">
        <v>6227</v>
      </c>
      <c r="F931" s="5" t="s">
        <v>1739</v>
      </c>
      <c r="G931" s="28" t="s">
        <v>116</v>
      </c>
      <c r="H931" s="28"/>
      <c r="I931" s="2"/>
      <c r="J931" s="5" t="s">
        <v>150</v>
      </c>
      <c r="K931" s="3">
        <v>38561</v>
      </c>
      <c r="L931" s="3">
        <v>38546</v>
      </c>
      <c r="M931" s="5">
        <v>60</v>
      </c>
      <c r="N931" s="3">
        <v>40372</v>
      </c>
      <c r="O931" s="1">
        <v>0</v>
      </c>
      <c r="P931" s="29">
        <f t="shared" si="76"/>
        <v>40372</v>
      </c>
      <c r="Q931" s="2" t="s">
        <v>785</v>
      </c>
      <c r="R931" s="1">
        <v>0</v>
      </c>
      <c r="S931" s="2" t="s">
        <v>2547</v>
      </c>
      <c r="T931" s="29">
        <f t="shared" si="77"/>
        <v>40372</v>
      </c>
      <c r="U931" s="29">
        <f t="shared" si="78"/>
        <v>40372</v>
      </c>
      <c r="V931" s="5" t="s">
        <v>686</v>
      </c>
      <c r="W931" s="5" t="s">
        <v>1738</v>
      </c>
      <c r="X931" s="2" t="s">
        <v>651</v>
      </c>
      <c r="Y931" s="1" t="s">
        <v>2553</v>
      </c>
      <c r="Z931" s="4">
        <v>594</v>
      </c>
      <c r="AA931" s="2" t="s">
        <v>2550</v>
      </c>
      <c r="AB931" s="2" t="s">
        <v>917</v>
      </c>
      <c r="AC931" s="2" t="s">
        <v>918</v>
      </c>
      <c r="AD931" s="1" t="s">
        <v>1499</v>
      </c>
      <c r="AE931" s="2" t="s">
        <v>2503</v>
      </c>
      <c r="AF931" s="2" t="s">
        <v>2985</v>
      </c>
      <c r="AG931" s="1" t="s">
        <v>1777</v>
      </c>
      <c r="AH931" s="2" t="s">
        <v>1740</v>
      </c>
      <c r="AI931" s="2" t="s">
        <v>1474</v>
      </c>
      <c r="AJ931" s="2"/>
      <c r="AK931" s="2"/>
      <c r="AL931" s="2"/>
      <c r="AM931" s="2"/>
    </row>
    <row r="932" spans="1:39" ht="12.75" outlineLevel="1">
      <c r="A932" s="14" t="s">
        <v>898</v>
      </c>
      <c r="B932" s="27" t="s">
        <v>2959</v>
      </c>
      <c r="C932" s="2" t="s">
        <v>592</v>
      </c>
      <c r="D932" s="2">
        <f>COUNTIF(C:C,C932)</f>
        <v>3</v>
      </c>
      <c r="E932" s="30">
        <v>6227</v>
      </c>
      <c r="F932" s="5" t="s">
        <v>1739</v>
      </c>
      <c r="G932" s="28" t="s">
        <v>116</v>
      </c>
      <c r="H932" s="28"/>
      <c r="I932" s="2"/>
      <c r="J932" s="5" t="s">
        <v>150</v>
      </c>
      <c r="K932" s="3">
        <v>38561</v>
      </c>
      <c r="L932" s="3">
        <v>38546</v>
      </c>
      <c r="M932" s="5">
        <v>60</v>
      </c>
      <c r="N932" s="3">
        <v>40372</v>
      </c>
      <c r="O932" s="1">
        <v>0</v>
      </c>
      <c r="P932" s="29">
        <f t="shared" si="76"/>
        <v>40372</v>
      </c>
      <c r="Q932" s="2" t="s">
        <v>785</v>
      </c>
      <c r="R932" s="1">
        <v>0</v>
      </c>
      <c r="S932" s="2" t="s">
        <v>2547</v>
      </c>
      <c r="T932" s="29">
        <f t="shared" si="77"/>
        <v>40372</v>
      </c>
      <c r="U932" s="29">
        <f t="shared" si="78"/>
        <v>40372</v>
      </c>
      <c r="V932" s="5" t="s">
        <v>686</v>
      </c>
      <c r="W932" s="5" t="s">
        <v>1738</v>
      </c>
      <c r="X932" s="2" t="s">
        <v>651</v>
      </c>
      <c r="Y932" s="1" t="s">
        <v>2553</v>
      </c>
      <c r="Z932" s="4">
        <v>594</v>
      </c>
      <c r="AA932" s="2" t="s">
        <v>2550</v>
      </c>
      <c r="AB932" s="2" t="s">
        <v>917</v>
      </c>
      <c r="AC932" s="2" t="s">
        <v>918</v>
      </c>
      <c r="AD932" s="1" t="s">
        <v>1499</v>
      </c>
      <c r="AE932" s="2" t="s">
        <v>2503</v>
      </c>
      <c r="AF932" s="2" t="s">
        <v>2985</v>
      </c>
      <c r="AG932" s="1" t="s">
        <v>1777</v>
      </c>
      <c r="AH932" s="2" t="s">
        <v>1740</v>
      </c>
      <c r="AI932" s="2" t="s">
        <v>1474</v>
      </c>
      <c r="AJ932" s="2"/>
      <c r="AK932" s="2"/>
      <c r="AL932" s="2"/>
      <c r="AM932" s="2"/>
    </row>
    <row r="933" spans="1:39" ht="12.75" outlineLevel="1">
      <c r="A933" s="14" t="s">
        <v>898</v>
      </c>
      <c r="B933" s="27" t="s">
        <v>3455</v>
      </c>
      <c r="C933" s="2" t="s">
        <v>540</v>
      </c>
      <c r="D933" s="2">
        <f>COUNTIF(C:C,C933)</f>
        <v>1</v>
      </c>
      <c r="E933" s="30">
        <v>6438</v>
      </c>
      <c r="F933" s="5" t="s">
        <v>1410</v>
      </c>
      <c r="G933" s="28" t="s">
        <v>116</v>
      </c>
      <c r="H933" s="28"/>
      <c r="I933" s="2"/>
      <c r="J933" s="5" t="s">
        <v>2538</v>
      </c>
      <c r="K933" s="3">
        <v>38728</v>
      </c>
      <c r="L933" s="3">
        <v>38728</v>
      </c>
      <c r="M933" s="5">
        <v>60</v>
      </c>
      <c r="N933" s="3">
        <v>40554</v>
      </c>
      <c r="O933" s="1">
        <v>3</v>
      </c>
      <c r="P933" s="29">
        <f t="shared" si="76"/>
        <v>40462</v>
      </c>
      <c r="Q933" s="2" t="s">
        <v>2547</v>
      </c>
      <c r="R933" s="2" t="s">
        <v>2547</v>
      </c>
      <c r="S933" s="2" t="s">
        <v>2547</v>
      </c>
      <c r="T933" s="29" t="str">
        <f t="shared" si="77"/>
        <v>?</v>
      </c>
      <c r="U933" s="29" t="str">
        <f t="shared" si="78"/>
        <v>?</v>
      </c>
      <c r="V933" s="1" t="s">
        <v>2548</v>
      </c>
      <c r="W933" s="5" t="s">
        <v>1738</v>
      </c>
      <c r="X933" s="2" t="s">
        <v>653</v>
      </c>
      <c r="Y933" s="1" t="s">
        <v>1384</v>
      </c>
      <c r="Z933" s="4">
        <v>10366.69</v>
      </c>
      <c r="AA933" s="2" t="s">
        <v>2550</v>
      </c>
      <c r="AB933" s="2" t="s">
        <v>1205</v>
      </c>
      <c r="AC933" s="2" t="s">
        <v>3001</v>
      </c>
      <c r="AD933" s="2" t="s">
        <v>1343</v>
      </c>
      <c r="AE933" s="2" t="s">
        <v>2503</v>
      </c>
      <c r="AF933" s="2" t="s">
        <v>2985</v>
      </c>
      <c r="AG933" s="1" t="s">
        <v>1777</v>
      </c>
      <c r="AH933" s="2" t="s">
        <v>1740</v>
      </c>
      <c r="AI933" s="2" t="s">
        <v>2547</v>
      </c>
      <c r="AJ933" s="2"/>
      <c r="AK933" s="2"/>
      <c r="AL933" s="2"/>
      <c r="AM933" s="2"/>
    </row>
    <row r="934" spans="1:39" ht="12.75" outlineLevel="1">
      <c r="A934" s="14" t="s">
        <v>898</v>
      </c>
      <c r="B934" s="27" t="s">
        <v>3450</v>
      </c>
      <c r="C934" s="2" t="s">
        <v>1112</v>
      </c>
      <c r="D934" s="2">
        <f>COUNTIF(C:C,C934)</f>
        <v>4</v>
      </c>
      <c r="E934" s="30">
        <v>6227</v>
      </c>
      <c r="F934" s="5" t="s">
        <v>1739</v>
      </c>
      <c r="G934" s="28" t="s">
        <v>116</v>
      </c>
      <c r="H934" s="28"/>
      <c r="I934" s="2"/>
      <c r="J934" s="5" t="s">
        <v>150</v>
      </c>
      <c r="K934" s="3">
        <v>38561</v>
      </c>
      <c r="L934" s="3">
        <v>38546</v>
      </c>
      <c r="M934" s="5">
        <v>60</v>
      </c>
      <c r="N934" s="3">
        <v>40372</v>
      </c>
      <c r="O934" s="1">
        <v>0</v>
      </c>
      <c r="P934" s="29">
        <f t="shared" si="76"/>
        <v>40372</v>
      </c>
      <c r="Q934" s="2" t="s">
        <v>785</v>
      </c>
      <c r="R934" s="1">
        <v>0</v>
      </c>
      <c r="S934" s="2" t="s">
        <v>2547</v>
      </c>
      <c r="T934" s="29">
        <f t="shared" si="77"/>
        <v>40372</v>
      </c>
      <c r="U934" s="29">
        <f t="shared" si="78"/>
        <v>40372</v>
      </c>
      <c r="V934" s="1" t="s">
        <v>2548</v>
      </c>
      <c r="W934" s="5" t="s">
        <v>1738</v>
      </c>
      <c r="X934" s="2" t="s">
        <v>651</v>
      </c>
      <c r="Y934" s="1" t="s">
        <v>2553</v>
      </c>
      <c r="Z934" s="4">
        <v>297</v>
      </c>
      <c r="AA934" s="2" t="s">
        <v>2550</v>
      </c>
      <c r="AB934" s="2" t="s">
        <v>917</v>
      </c>
      <c r="AC934" s="2" t="s">
        <v>918</v>
      </c>
      <c r="AD934" s="2" t="s">
        <v>2199</v>
      </c>
      <c r="AE934" s="2" t="s">
        <v>2503</v>
      </c>
      <c r="AF934" s="2" t="s">
        <v>2985</v>
      </c>
      <c r="AG934" s="1" t="s">
        <v>1777</v>
      </c>
      <c r="AH934" s="2" t="s">
        <v>1740</v>
      </c>
      <c r="AI934" s="2" t="s">
        <v>913</v>
      </c>
      <c r="AJ934" s="2"/>
      <c r="AK934" s="2"/>
      <c r="AL934" s="2"/>
      <c r="AM934" s="2"/>
    </row>
    <row r="935" spans="1:39" ht="12.75" outlineLevel="1">
      <c r="A935" s="14" t="s">
        <v>898</v>
      </c>
      <c r="B935" s="27" t="s">
        <v>3456</v>
      </c>
      <c r="C935" s="2" t="s">
        <v>3383</v>
      </c>
      <c r="D935" s="2">
        <f>COUNTIF(C:C,C935)</f>
        <v>1</v>
      </c>
      <c r="E935" s="30">
        <v>6141</v>
      </c>
      <c r="F935" s="5" t="s">
        <v>1298</v>
      </c>
      <c r="G935" s="28" t="s">
        <v>116</v>
      </c>
      <c r="H935" s="28"/>
      <c r="I935" s="2"/>
      <c r="J935" s="5" t="s">
        <v>150</v>
      </c>
      <c r="K935" s="3">
        <v>38516</v>
      </c>
      <c r="L935" s="3">
        <v>38512</v>
      </c>
      <c r="M935" s="5">
        <v>60</v>
      </c>
      <c r="N935" s="3">
        <v>40338</v>
      </c>
      <c r="O935" s="5" t="s">
        <v>2547</v>
      </c>
      <c r="P935" s="29" t="str">
        <f t="shared" si="76"/>
        <v>?</v>
      </c>
      <c r="Q935" s="2" t="s">
        <v>785</v>
      </c>
      <c r="R935" s="1">
        <v>0</v>
      </c>
      <c r="S935" s="2" t="s">
        <v>2547</v>
      </c>
      <c r="T935" s="29" t="str">
        <f t="shared" si="77"/>
        <v>?</v>
      </c>
      <c r="U935" s="29">
        <f t="shared" si="78"/>
        <v>40338</v>
      </c>
      <c r="V935" s="1" t="s">
        <v>2548</v>
      </c>
      <c r="W935" s="5" t="s">
        <v>1738</v>
      </c>
      <c r="X935" s="2" t="s">
        <v>653</v>
      </c>
      <c r="Y935" s="1" t="s">
        <v>2553</v>
      </c>
      <c r="Z935" s="4">
        <v>297</v>
      </c>
      <c r="AA935" s="2" t="s">
        <v>2550</v>
      </c>
      <c r="AB935" s="2" t="s">
        <v>1299</v>
      </c>
      <c r="AC935" s="2" t="s">
        <v>1300</v>
      </c>
      <c r="AD935" s="2" t="s">
        <v>2199</v>
      </c>
      <c r="AE935" s="2" t="s">
        <v>2503</v>
      </c>
      <c r="AF935" s="2" t="s">
        <v>2985</v>
      </c>
      <c r="AG935" s="1" t="s">
        <v>1777</v>
      </c>
      <c r="AH935" s="2" t="s">
        <v>754</v>
      </c>
      <c r="AI935" s="2" t="s">
        <v>2547</v>
      </c>
      <c r="AJ935" s="2"/>
      <c r="AK935" s="2"/>
      <c r="AL935" s="2"/>
      <c r="AM935" s="2"/>
    </row>
    <row r="936" spans="1:39" ht="12.75">
      <c r="A936" s="14" t="s">
        <v>898</v>
      </c>
      <c r="B936" s="27" t="s">
        <v>3457</v>
      </c>
      <c r="C936" s="2" t="s">
        <v>1348</v>
      </c>
      <c r="D936" s="2">
        <f>COUNTIF(C:C,C936)</f>
        <v>1</v>
      </c>
      <c r="E936" s="22"/>
      <c r="F936" s="2" t="s">
        <v>783</v>
      </c>
      <c r="G936" s="33" t="s">
        <v>114</v>
      </c>
      <c r="H936" s="2"/>
      <c r="I936" s="2"/>
      <c r="J936" s="2" t="s">
        <v>2546</v>
      </c>
      <c r="K936" s="3">
        <v>34856</v>
      </c>
      <c r="L936" s="3">
        <v>34856</v>
      </c>
      <c r="M936" s="28" t="s">
        <v>2547</v>
      </c>
      <c r="N936" s="2" t="s">
        <v>2547</v>
      </c>
      <c r="O936" s="2" t="s">
        <v>2547</v>
      </c>
      <c r="P936" s="29" t="str">
        <f t="shared" si="76"/>
        <v>?</v>
      </c>
      <c r="Q936" s="2" t="s">
        <v>2547</v>
      </c>
      <c r="R936" s="2" t="s">
        <v>2547</v>
      </c>
      <c r="S936" s="2" t="s">
        <v>2547</v>
      </c>
      <c r="T936" s="29" t="str">
        <f t="shared" si="77"/>
        <v>?</v>
      </c>
      <c r="U936" s="29" t="str">
        <f t="shared" si="78"/>
        <v>?</v>
      </c>
      <c r="V936" s="1" t="s">
        <v>2548</v>
      </c>
      <c r="W936" s="1" t="s">
        <v>668</v>
      </c>
      <c r="X936" s="2" t="s">
        <v>2141</v>
      </c>
      <c r="Y936" s="1" t="s">
        <v>1667</v>
      </c>
      <c r="Z936" s="4" t="s">
        <v>2547</v>
      </c>
      <c r="AA936" s="2" t="s">
        <v>2550</v>
      </c>
      <c r="AB936" s="2" t="s">
        <v>1156</v>
      </c>
      <c r="AC936" s="2" t="s">
        <v>1483</v>
      </c>
      <c r="AD936" s="5" t="s">
        <v>2196</v>
      </c>
      <c r="AE936" s="2" t="s">
        <v>2547</v>
      </c>
      <c r="AF936" s="2"/>
      <c r="AG936" s="1" t="s">
        <v>1224</v>
      </c>
      <c r="AH936" s="2" t="s">
        <v>1484</v>
      </c>
      <c r="AI936" s="2" t="s">
        <v>2547</v>
      </c>
      <c r="AJ936" s="2"/>
      <c r="AK936" s="2"/>
      <c r="AL936" s="2"/>
      <c r="AM936" s="2"/>
    </row>
    <row r="937" spans="1:39" ht="12.75">
      <c r="A937" s="5" t="s">
        <v>899</v>
      </c>
      <c r="B937" s="27" t="s">
        <v>3458</v>
      </c>
      <c r="C937" s="2" t="s">
        <v>2555</v>
      </c>
      <c r="D937" s="2"/>
      <c r="E937" s="22"/>
      <c r="F937" s="2" t="s">
        <v>2547</v>
      </c>
      <c r="G937" s="33" t="s">
        <v>25</v>
      </c>
      <c r="H937" s="28"/>
      <c r="I937" s="2"/>
      <c r="J937" s="5" t="s">
        <v>1776</v>
      </c>
      <c r="K937" s="3">
        <v>37991</v>
      </c>
      <c r="L937" s="2" t="s">
        <v>2547</v>
      </c>
      <c r="M937" s="28" t="s">
        <v>2547</v>
      </c>
      <c r="N937" s="2" t="s">
        <v>2547</v>
      </c>
      <c r="O937" s="2" t="s">
        <v>2547</v>
      </c>
      <c r="P937" s="29" t="str">
        <f t="shared" si="76"/>
        <v>?</v>
      </c>
      <c r="Q937" s="2" t="s">
        <v>2547</v>
      </c>
      <c r="R937" s="2" t="s">
        <v>2547</v>
      </c>
      <c r="S937" s="2" t="s">
        <v>2547</v>
      </c>
      <c r="T937" s="29" t="str">
        <f t="shared" si="77"/>
        <v>?</v>
      </c>
      <c r="U937" s="29" t="str">
        <f t="shared" si="78"/>
        <v>?</v>
      </c>
      <c r="V937" s="1" t="s">
        <v>2548</v>
      </c>
      <c r="W937" s="5" t="s">
        <v>1272</v>
      </c>
      <c r="X937" s="2" t="s">
        <v>1273</v>
      </c>
      <c r="Y937" s="1" t="s">
        <v>1667</v>
      </c>
      <c r="Z937" s="4">
        <v>453.78</v>
      </c>
      <c r="AA937" s="2" t="s">
        <v>2550</v>
      </c>
      <c r="AB937" s="2" t="s">
        <v>1274</v>
      </c>
      <c r="AC937" s="2" t="s">
        <v>2547</v>
      </c>
      <c r="AD937" s="1" t="s">
        <v>1497</v>
      </c>
      <c r="AE937" s="2" t="s">
        <v>1275</v>
      </c>
      <c r="AF937" s="2"/>
      <c r="AG937" s="1" t="s">
        <v>2029</v>
      </c>
      <c r="AH937" s="2" t="s">
        <v>3708</v>
      </c>
      <c r="AI937" s="2" t="s">
        <v>2547</v>
      </c>
      <c r="AJ937" s="2"/>
      <c r="AK937" s="2"/>
      <c r="AL937" s="2"/>
      <c r="AM937" s="2"/>
    </row>
    <row r="938" spans="1:39" ht="12.75">
      <c r="A938" s="15" t="s">
        <v>1002</v>
      </c>
      <c r="B938" s="27"/>
      <c r="C938" s="2"/>
      <c r="D938" s="2"/>
      <c r="E938" s="22"/>
      <c r="F938" s="2"/>
      <c r="G938" s="2"/>
      <c r="H938" s="28"/>
      <c r="I938" s="2"/>
      <c r="J938" s="15"/>
      <c r="K938" s="3"/>
      <c r="L938" s="2"/>
      <c r="M938" s="28"/>
      <c r="N938" s="2"/>
      <c r="O938" s="2"/>
      <c r="P938" s="29"/>
      <c r="Q938" s="2"/>
      <c r="R938" s="2"/>
      <c r="S938" s="2"/>
      <c r="T938" s="29"/>
      <c r="U938" s="29"/>
      <c r="V938" s="1"/>
      <c r="W938" s="5"/>
      <c r="X938" s="2"/>
      <c r="Y938" s="1"/>
      <c r="Z938" s="4"/>
      <c r="AA938" s="2"/>
      <c r="AB938" s="2"/>
      <c r="AC938" s="2"/>
      <c r="AD938" s="1"/>
      <c r="AE938" s="2"/>
      <c r="AF938" s="2"/>
      <c r="AG938" s="1"/>
      <c r="AH938" s="2"/>
      <c r="AI938" s="2"/>
      <c r="AJ938" s="2"/>
      <c r="AK938" s="2"/>
      <c r="AL938" s="2"/>
      <c r="AM938" s="2"/>
    </row>
    <row r="939" spans="1:39" ht="12.75" outlineLevel="1">
      <c r="A939" s="5" t="s">
        <v>901</v>
      </c>
      <c r="B939" s="27" t="s">
        <v>3459</v>
      </c>
      <c r="C939" s="2" t="s">
        <v>2822</v>
      </c>
      <c r="D939" s="2"/>
      <c r="E939" s="30"/>
      <c r="F939" s="5" t="s">
        <v>212</v>
      </c>
      <c r="G939" s="28" t="s">
        <v>125</v>
      </c>
      <c r="H939" s="28"/>
      <c r="I939" s="2"/>
      <c r="J939" s="5" t="s">
        <v>1781</v>
      </c>
      <c r="K939" s="3">
        <v>35871</v>
      </c>
      <c r="L939" s="3">
        <v>35485</v>
      </c>
      <c r="M939" s="28">
        <f>(YEAR(N939)-YEAR(L939))*12+MONTH(N939)-MONTH(L939)</f>
        <v>22</v>
      </c>
      <c r="N939" s="3">
        <v>36160</v>
      </c>
      <c r="O939" s="2">
        <v>1</v>
      </c>
      <c r="P939" s="29">
        <f>IF(OR(N939="?",(O939="?")),"?",DATE(YEAR(N939),MONTH(N939)-(O939),DAY(N939)))</f>
        <v>36130</v>
      </c>
      <c r="Q939" s="2" t="s">
        <v>785</v>
      </c>
      <c r="R939" s="2">
        <v>0</v>
      </c>
      <c r="S939" s="2" t="s">
        <v>2547</v>
      </c>
      <c r="T939" s="29">
        <f>IF(OR(O939="?",(U939="?")),"?",DATE(YEAR(U939),MONTH(U939)-(O939),DAY(U939)))</f>
        <v>36130</v>
      </c>
      <c r="U939" s="29">
        <f>IF(R939&lt;250,DATE(YEAR(N939),MONTH(N939)+(R939),DAY(N939)),IF(R939="Nvt",DATE(YEAR(N939),MONTH(N939),DAY(N939)),"?"))</f>
        <v>36160</v>
      </c>
      <c r="V939" s="1" t="s">
        <v>2548</v>
      </c>
      <c r="W939" s="5" t="s">
        <v>1161</v>
      </c>
      <c r="X939" s="2" t="s">
        <v>211</v>
      </c>
      <c r="Y939" s="1" t="s">
        <v>148</v>
      </c>
      <c r="Z939" s="4"/>
      <c r="AA939" s="2" t="s">
        <v>2550</v>
      </c>
      <c r="AB939" s="2" t="s">
        <v>2547</v>
      </c>
      <c r="AC939" s="2" t="s">
        <v>2547</v>
      </c>
      <c r="AD939" s="1" t="s">
        <v>1498</v>
      </c>
      <c r="AE939" s="2" t="s">
        <v>213</v>
      </c>
      <c r="AF939" s="2"/>
      <c r="AG939" s="1" t="s">
        <v>1028</v>
      </c>
      <c r="AH939" s="2" t="s">
        <v>3708</v>
      </c>
      <c r="AI939" s="2" t="s">
        <v>2547</v>
      </c>
      <c r="AJ939" s="2"/>
      <c r="AK939" s="2"/>
      <c r="AL939" s="2"/>
      <c r="AM939" s="2"/>
    </row>
    <row r="940" spans="1:39" s="43" customFormat="1" ht="12.75" outlineLevel="1">
      <c r="A940" s="5" t="s">
        <v>901</v>
      </c>
      <c r="B940" s="27" t="s">
        <v>3459</v>
      </c>
      <c r="C940" s="2" t="s">
        <v>2821</v>
      </c>
      <c r="D940" s="2"/>
      <c r="E940" s="22" t="s">
        <v>3832</v>
      </c>
      <c r="F940" s="2" t="s">
        <v>214</v>
      </c>
      <c r="G940" s="28" t="s">
        <v>125</v>
      </c>
      <c r="H940" s="28"/>
      <c r="I940" s="2"/>
      <c r="J940" s="5" t="s">
        <v>1781</v>
      </c>
      <c r="K940" s="3">
        <v>39071</v>
      </c>
      <c r="L940" s="3">
        <v>39083</v>
      </c>
      <c r="M940" s="5">
        <v>12</v>
      </c>
      <c r="N940" s="3">
        <v>39448</v>
      </c>
      <c r="O940" s="5" t="s">
        <v>2547</v>
      </c>
      <c r="P940" s="3" t="s">
        <v>2547</v>
      </c>
      <c r="Q940" s="2" t="s">
        <v>2985</v>
      </c>
      <c r="R940" s="1">
        <v>12</v>
      </c>
      <c r="S940" s="2" t="s">
        <v>2547</v>
      </c>
      <c r="T940" s="29" t="s">
        <v>2547</v>
      </c>
      <c r="U940" s="29">
        <f>IF(R940&lt;250,DATE(YEAR(N940),MONTH(N940)+(R940),DAY(N940)),IF(R940="Nvt",DATE(YEAR(N940),MONTH(N940),DAY(N940)),"?"))</f>
        <v>39814</v>
      </c>
      <c r="V940" s="1" t="s">
        <v>2548</v>
      </c>
      <c r="W940" s="5" t="s">
        <v>1161</v>
      </c>
      <c r="X940" s="2" t="s">
        <v>211</v>
      </c>
      <c r="Y940" s="5" t="s">
        <v>2547</v>
      </c>
      <c r="Z940" s="4">
        <v>802.5</v>
      </c>
      <c r="AA940" s="2" t="s">
        <v>2550</v>
      </c>
      <c r="AB940" s="4" t="s">
        <v>215</v>
      </c>
      <c r="AC940" s="4" t="s">
        <v>2547</v>
      </c>
      <c r="AD940" s="5" t="s">
        <v>2547</v>
      </c>
      <c r="AE940" s="2" t="s">
        <v>213</v>
      </c>
      <c r="AF940" s="4"/>
      <c r="AG940" s="5" t="s">
        <v>216</v>
      </c>
      <c r="AH940" s="4" t="s">
        <v>3708</v>
      </c>
      <c r="AI940" s="4" t="s">
        <v>2547</v>
      </c>
      <c r="AJ940" s="2"/>
      <c r="AK940" s="2"/>
      <c r="AL940" s="2"/>
      <c r="AM940" s="2"/>
    </row>
    <row r="941" spans="1:39" ht="12.75" outlineLevel="1">
      <c r="A941" s="5" t="s">
        <v>901</v>
      </c>
      <c r="B941" s="27" t="s">
        <v>3460</v>
      </c>
      <c r="C941" s="2" t="s">
        <v>2828</v>
      </c>
      <c r="D941" s="2"/>
      <c r="E941" s="22"/>
      <c r="F941" s="2" t="s">
        <v>2547</v>
      </c>
      <c r="G941" s="28" t="s">
        <v>125</v>
      </c>
      <c r="H941" s="28"/>
      <c r="I941" s="2"/>
      <c r="J941" s="5" t="s">
        <v>1781</v>
      </c>
      <c r="K941" s="3">
        <v>37530</v>
      </c>
      <c r="L941" s="3">
        <v>37530</v>
      </c>
      <c r="M941" s="28" t="s">
        <v>2547</v>
      </c>
      <c r="N941" s="2" t="s">
        <v>2547</v>
      </c>
      <c r="O941" s="2" t="s">
        <v>2547</v>
      </c>
      <c r="P941" s="29" t="str">
        <f>IF(OR(N941="?",(O941="?")),"?",DATE(YEAR(N941),MONTH(N941)-(O941),DAY(N941)))</f>
        <v>?</v>
      </c>
      <c r="Q941" s="2" t="s">
        <v>2547</v>
      </c>
      <c r="R941" s="2" t="s">
        <v>2547</v>
      </c>
      <c r="S941" s="2" t="s">
        <v>2547</v>
      </c>
      <c r="T941" s="29" t="str">
        <f>IF(OR(O941="?",(U941="?")),"?",DATE(YEAR(U941),MONTH(U941)-(O941),DAY(U941)))</f>
        <v>?</v>
      </c>
      <c r="U941" s="29" t="str">
        <f>IF(R941&lt;250,DATE(YEAR(N941),MONTH(N941)+(R941),DAY(N941)),IF(R941="Nvt",DATE(YEAR(N941),MONTH(N941),DAY(N941)),"?"))</f>
        <v>?</v>
      </c>
      <c r="V941" s="1" t="s">
        <v>2548</v>
      </c>
      <c r="W941" s="5" t="s">
        <v>1161</v>
      </c>
      <c r="X941" s="2" t="s">
        <v>2547</v>
      </c>
      <c r="Y941" s="1" t="s">
        <v>141</v>
      </c>
      <c r="Z941" s="4" t="s">
        <v>2547</v>
      </c>
      <c r="AA941" s="2" t="s">
        <v>2550</v>
      </c>
      <c r="AB941" s="2" t="s">
        <v>2547</v>
      </c>
      <c r="AC941" s="2" t="s">
        <v>2547</v>
      </c>
      <c r="AD941" s="1" t="s">
        <v>1498</v>
      </c>
      <c r="AE941" s="2" t="s">
        <v>2547</v>
      </c>
      <c r="AF941" s="2"/>
      <c r="AG941" s="1" t="s">
        <v>1233</v>
      </c>
      <c r="AH941" s="2" t="s">
        <v>3708</v>
      </c>
      <c r="AI941" s="2" t="s">
        <v>2260</v>
      </c>
      <c r="AJ941" s="2"/>
      <c r="AK941" s="2"/>
      <c r="AL941" s="2"/>
      <c r="AM941" s="2"/>
    </row>
    <row r="942" spans="1:35" ht="12.75">
      <c r="A942" s="24" t="s">
        <v>898</v>
      </c>
      <c r="B942" s="27" t="s">
        <v>971</v>
      </c>
      <c r="C942" s="25" t="s">
        <v>972</v>
      </c>
      <c r="D942" s="2">
        <f>COUNTIF(C:C,C942)</f>
        <v>1</v>
      </c>
      <c r="E942" s="64" t="s">
        <v>973</v>
      </c>
      <c r="K942" s="66">
        <v>39616</v>
      </c>
      <c r="L942" s="66">
        <v>39493</v>
      </c>
      <c r="M942" s="65">
        <v>12</v>
      </c>
      <c r="N942" s="66">
        <v>39859</v>
      </c>
      <c r="O942" s="1">
        <v>3</v>
      </c>
      <c r="P942" s="66">
        <v>39767</v>
      </c>
      <c r="Q942" s="25" t="s">
        <v>2985</v>
      </c>
      <c r="R942" s="52">
        <v>12</v>
      </c>
      <c r="S942" s="25" t="s">
        <v>2547</v>
      </c>
      <c r="T942" s="66">
        <v>40132</v>
      </c>
      <c r="U942" s="66">
        <v>40224</v>
      </c>
      <c r="V942" s="1" t="s">
        <v>2548</v>
      </c>
      <c r="W942" s="24" t="s">
        <v>974</v>
      </c>
      <c r="X942" s="25" t="s">
        <v>975</v>
      </c>
      <c r="Y942" s="24" t="s">
        <v>1384</v>
      </c>
      <c r="Z942" s="67">
        <v>28935</v>
      </c>
      <c r="AA942" s="25" t="s">
        <v>2550</v>
      </c>
      <c r="AB942" s="25" t="s">
        <v>976</v>
      </c>
      <c r="AD942" s="24" t="s">
        <v>1507</v>
      </c>
      <c r="AE942" s="25" t="s">
        <v>2547</v>
      </c>
      <c r="AF942" s="25" t="s">
        <v>2985</v>
      </c>
      <c r="AG942" s="24" t="s">
        <v>977</v>
      </c>
      <c r="AH942" s="25" t="s">
        <v>978</v>
      </c>
      <c r="AI942" s="25" t="s">
        <v>2547</v>
      </c>
    </row>
    <row r="943" spans="1:39" ht="12.75">
      <c r="A943" s="5" t="s">
        <v>898</v>
      </c>
      <c r="B943" s="27" t="s">
        <v>2547</v>
      </c>
      <c r="C943" s="14" t="s">
        <v>1204</v>
      </c>
      <c r="D943" s="2">
        <f>COUNTIF(C:C,C943)</f>
        <v>1</v>
      </c>
      <c r="E943" s="21"/>
      <c r="F943" s="14" t="s">
        <v>2547</v>
      </c>
      <c r="G943" s="33" t="s">
        <v>114</v>
      </c>
      <c r="H943" s="28"/>
      <c r="I943" s="14"/>
      <c r="J943" s="14" t="s">
        <v>150</v>
      </c>
      <c r="K943" s="31">
        <v>39995</v>
      </c>
      <c r="L943" s="31">
        <v>39995</v>
      </c>
      <c r="M943" s="17">
        <v>12</v>
      </c>
      <c r="N943" s="31">
        <v>40360</v>
      </c>
      <c r="O943" s="14">
        <v>2</v>
      </c>
      <c r="P943" s="29">
        <f>IF(OR(N943="?",(O943="?")),"?",DATE(YEAR(N943),MONTH(N943)-(O943),DAY(N943)))</f>
        <v>40299</v>
      </c>
      <c r="Q943" s="14" t="s">
        <v>2985</v>
      </c>
      <c r="R943" s="14">
        <v>12</v>
      </c>
      <c r="S943" s="14" t="s">
        <v>2547</v>
      </c>
      <c r="T943" s="29">
        <f>IF(OR(O943="?",(U943="?")),"?",DATE(YEAR(U943),MONTH(U943)-(O943),DAY(U943)))</f>
        <v>40664</v>
      </c>
      <c r="U943" s="29">
        <f>IF(R943&lt;250,DATE(YEAR(N943),MONTH(N943)+(R943),DAY(N943)),IF(R943="Nvt",DATE(YEAR(N943),MONTH(N943),DAY(N943)),"?"))</f>
        <v>40725</v>
      </c>
      <c r="V943" s="14" t="s">
        <v>2548</v>
      </c>
      <c r="W943" s="2" t="s">
        <v>3849</v>
      </c>
      <c r="X943" s="14" t="s">
        <v>3850</v>
      </c>
      <c r="Y943" s="14" t="s">
        <v>1384</v>
      </c>
      <c r="Z943" s="18">
        <v>2601</v>
      </c>
      <c r="AA943" s="14" t="s">
        <v>2550</v>
      </c>
      <c r="AB943" s="14" t="s">
        <v>3851</v>
      </c>
      <c r="AC943" s="14" t="s">
        <v>3852</v>
      </c>
      <c r="AD943" s="14" t="s">
        <v>1507</v>
      </c>
      <c r="AE943" s="14" t="s">
        <v>3853</v>
      </c>
      <c r="AF943" s="2" t="s">
        <v>2985</v>
      </c>
      <c r="AG943" s="14" t="s">
        <v>3854</v>
      </c>
      <c r="AH943" s="14" t="s">
        <v>1288</v>
      </c>
      <c r="AI943" s="14" t="s">
        <v>2547</v>
      </c>
      <c r="AJ943" s="14"/>
      <c r="AK943" s="14"/>
      <c r="AL943" s="14"/>
      <c r="AM943" s="14"/>
    </row>
    <row r="944" spans="1:39" ht="12.75">
      <c r="A944" s="13" t="s">
        <v>1001</v>
      </c>
      <c r="B944" s="27"/>
      <c r="C944" s="14"/>
      <c r="D944" s="14"/>
      <c r="E944" s="21"/>
      <c r="F944" s="14"/>
      <c r="G944" s="2"/>
      <c r="H944" s="28"/>
      <c r="I944" s="14"/>
      <c r="J944" s="13"/>
      <c r="K944" s="31"/>
      <c r="L944" s="31"/>
      <c r="M944" s="17"/>
      <c r="N944" s="31"/>
      <c r="O944" s="14"/>
      <c r="P944" s="29"/>
      <c r="Q944" s="14"/>
      <c r="R944" s="14"/>
      <c r="S944" s="14"/>
      <c r="T944" s="29"/>
      <c r="U944" s="29"/>
      <c r="V944" s="14"/>
      <c r="W944" s="2"/>
      <c r="X944" s="14"/>
      <c r="Y944" s="14"/>
      <c r="Z944" s="18"/>
      <c r="AA944" s="14"/>
      <c r="AB944" s="14"/>
      <c r="AC944" s="14"/>
      <c r="AD944" s="14"/>
      <c r="AE944" s="14"/>
      <c r="AF944" s="14"/>
      <c r="AG944" s="14"/>
      <c r="AH944" s="14"/>
      <c r="AI944" s="14"/>
      <c r="AJ944" s="14"/>
      <c r="AK944" s="14"/>
      <c r="AL944" s="14"/>
      <c r="AM944" s="14"/>
    </row>
    <row r="945" spans="1:39" ht="12.75" outlineLevel="1">
      <c r="A945" s="14" t="s">
        <v>898</v>
      </c>
      <c r="B945" s="27" t="s">
        <v>3461</v>
      </c>
      <c r="C945" s="14" t="s">
        <v>3009</v>
      </c>
      <c r="D945" s="2">
        <f>COUNTIF(C:C,C945)</f>
        <v>11</v>
      </c>
      <c r="E945" s="21">
        <v>21160052</v>
      </c>
      <c r="F945" s="14" t="s">
        <v>3254</v>
      </c>
      <c r="G945" s="14" t="s">
        <v>112</v>
      </c>
      <c r="H945" s="28"/>
      <c r="I945" s="14"/>
      <c r="J945" s="14" t="s">
        <v>1227</v>
      </c>
      <c r="K945" s="31">
        <v>39877</v>
      </c>
      <c r="L945" s="14" t="s">
        <v>2547</v>
      </c>
      <c r="M945" s="14">
        <v>36</v>
      </c>
      <c r="N945" s="14" t="s">
        <v>2547</v>
      </c>
      <c r="O945" s="14" t="s">
        <v>2547</v>
      </c>
      <c r="P945" s="14" t="s">
        <v>2547</v>
      </c>
      <c r="Q945" s="14" t="s">
        <v>2547</v>
      </c>
      <c r="R945" s="14" t="s">
        <v>2547</v>
      </c>
      <c r="S945" s="14" t="s">
        <v>2547</v>
      </c>
      <c r="T945" s="14" t="s">
        <v>2547</v>
      </c>
      <c r="U945" s="14" t="s">
        <v>2547</v>
      </c>
      <c r="V945" s="14" t="s">
        <v>2548</v>
      </c>
      <c r="W945" s="2" t="s">
        <v>2701</v>
      </c>
      <c r="X945" s="14" t="s">
        <v>2547</v>
      </c>
      <c r="Y945" s="14" t="s">
        <v>1384</v>
      </c>
      <c r="Z945" s="18">
        <v>191.24</v>
      </c>
      <c r="AA945" s="14" t="s">
        <v>3403</v>
      </c>
      <c r="AB945" s="14" t="s">
        <v>2702</v>
      </c>
      <c r="AC945" s="14" t="s">
        <v>2703</v>
      </c>
      <c r="AD945" s="14" t="s">
        <v>1507</v>
      </c>
      <c r="AE945" s="14" t="s">
        <v>2705</v>
      </c>
      <c r="AF945" s="14"/>
      <c r="AG945" s="14" t="s">
        <v>2706</v>
      </c>
      <c r="AH945" s="14" t="s">
        <v>3708</v>
      </c>
      <c r="AI945" s="14" t="s">
        <v>2547</v>
      </c>
      <c r="AJ945" s="14"/>
      <c r="AK945" s="14"/>
      <c r="AL945" s="14"/>
      <c r="AM945" s="14"/>
    </row>
    <row r="946" spans="1:39" ht="12.75" outlineLevel="1">
      <c r="A946" s="14" t="s">
        <v>898</v>
      </c>
      <c r="B946" s="27" t="s">
        <v>3461</v>
      </c>
      <c r="C946" s="14" t="s">
        <v>3009</v>
      </c>
      <c r="D946" s="2">
        <f>COUNTIF(C:C,C946)</f>
        <v>11</v>
      </c>
      <c r="E946" s="21">
        <v>21160052</v>
      </c>
      <c r="F946" s="14" t="s">
        <v>3254</v>
      </c>
      <c r="G946" s="14" t="s">
        <v>112</v>
      </c>
      <c r="H946" s="28"/>
      <c r="I946" s="14"/>
      <c r="J946" s="14" t="s">
        <v>1227</v>
      </c>
      <c r="K946" s="31">
        <v>39877</v>
      </c>
      <c r="L946" s="14" t="s">
        <v>2547</v>
      </c>
      <c r="M946" s="14">
        <v>36</v>
      </c>
      <c r="N946" s="14" t="s">
        <v>2547</v>
      </c>
      <c r="O946" s="14" t="s">
        <v>2547</v>
      </c>
      <c r="P946" s="14" t="s">
        <v>2547</v>
      </c>
      <c r="Q946" s="14" t="s">
        <v>2547</v>
      </c>
      <c r="R946" s="14" t="s">
        <v>2547</v>
      </c>
      <c r="S946" s="14" t="s">
        <v>2547</v>
      </c>
      <c r="T946" s="14" t="s">
        <v>2547</v>
      </c>
      <c r="U946" s="14" t="s">
        <v>2547</v>
      </c>
      <c r="V946" s="14" t="s">
        <v>2548</v>
      </c>
      <c r="W946" s="2" t="s">
        <v>2701</v>
      </c>
      <c r="X946" s="14" t="s">
        <v>2547</v>
      </c>
      <c r="Y946" s="14" t="s">
        <v>1384</v>
      </c>
      <c r="Z946" s="18">
        <v>54.64</v>
      </c>
      <c r="AA946" s="14" t="s">
        <v>3403</v>
      </c>
      <c r="AB946" s="14" t="s">
        <v>2702</v>
      </c>
      <c r="AC946" s="14" t="s">
        <v>2703</v>
      </c>
      <c r="AD946" s="5" t="s">
        <v>2202</v>
      </c>
      <c r="AE946" s="14" t="s">
        <v>2705</v>
      </c>
      <c r="AF946" s="14"/>
      <c r="AG946" s="14" t="s">
        <v>2706</v>
      </c>
      <c r="AH946" s="14" t="s">
        <v>3708</v>
      </c>
      <c r="AI946" s="14" t="s">
        <v>2547</v>
      </c>
      <c r="AJ946" s="14"/>
      <c r="AK946" s="14"/>
      <c r="AL946" s="14"/>
      <c r="AM946" s="14"/>
    </row>
    <row r="947" spans="1:39" ht="12.75" outlineLevel="1">
      <c r="A947" s="14" t="s">
        <v>898</v>
      </c>
      <c r="B947" s="27" t="s">
        <v>3461</v>
      </c>
      <c r="C947" s="14" t="s">
        <v>3009</v>
      </c>
      <c r="D947" s="2">
        <f>COUNTIF(C:C,C947)</f>
        <v>11</v>
      </c>
      <c r="E947" s="21">
        <v>21160052</v>
      </c>
      <c r="F947" s="14" t="s">
        <v>3254</v>
      </c>
      <c r="G947" s="14" t="s">
        <v>112</v>
      </c>
      <c r="H947" s="28"/>
      <c r="I947" s="14"/>
      <c r="J947" s="14" t="s">
        <v>1227</v>
      </c>
      <c r="K947" s="31">
        <v>39877</v>
      </c>
      <c r="L947" s="14" t="s">
        <v>2547</v>
      </c>
      <c r="M947" s="14">
        <v>36</v>
      </c>
      <c r="N947" s="14" t="s">
        <v>2547</v>
      </c>
      <c r="O947" s="14" t="s">
        <v>2547</v>
      </c>
      <c r="P947" s="14" t="s">
        <v>2547</v>
      </c>
      <c r="Q947" s="14" t="s">
        <v>2547</v>
      </c>
      <c r="R947" s="14" t="s">
        <v>2547</v>
      </c>
      <c r="S947" s="14" t="s">
        <v>2547</v>
      </c>
      <c r="T947" s="14" t="s">
        <v>2547</v>
      </c>
      <c r="U947" s="14" t="s">
        <v>2547</v>
      </c>
      <c r="V947" s="14" t="s">
        <v>2548</v>
      </c>
      <c r="W947" s="2" t="s">
        <v>2701</v>
      </c>
      <c r="X947" s="14" t="s">
        <v>2547</v>
      </c>
      <c r="Y947" s="14" t="s">
        <v>1384</v>
      </c>
      <c r="Z947" s="18">
        <v>8</v>
      </c>
      <c r="AA947" s="14" t="s">
        <v>3403</v>
      </c>
      <c r="AB947" s="14" t="s">
        <v>2702</v>
      </c>
      <c r="AC947" s="14" t="s">
        <v>2703</v>
      </c>
      <c r="AD947" s="5" t="s">
        <v>2201</v>
      </c>
      <c r="AE947" s="14" t="s">
        <v>2705</v>
      </c>
      <c r="AF947" s="14"/>
      <c r="AG947" s="14" t="s">
        <v>2706</v>
      </c>
      <c r="AH947" s="14" t="s">
        <v>3708</v>
      </c>
      <c r="AI947" s="14" t="s">
        <v>2547</v>
      </c>
      <c r="AJ947" s="14"/>
      <c r="AK947" s="14"/>
      <c r="AL947" s="14"/>
      <c r="AM947" s="14"/>
    </row>
    <row r="948" spans="1:39" ht="12.75" outlineLevel="1">
      <c r="A948" s="14" t="s">
        <v>898</v>
      </c>
      <c r="B948" s="27" t="s">
        <v>3461</v>
      </c>
      <c r="C948" s="14" t="s">
        <v>3009</v>
      </c>
      <c r="D948" s="2">
        <f>COUNTIF(C:C,C948)</f>
        <v>11</v>
      </c>
      <c r="E948" s="21">
        <v>21160052</v>
      </c>
      <c r="F948" s="14" t="s">
        <v>3254</v>
      </c>
      <c r="G948" s="14" t="s">
        <v>112</v>
      </c>
      <c r="H948" s="28"/>
      <c r="I948" s="14"/>
      <c r="J948" s="14" t="s">
        <v>1227</v>
      </c>
      <c r="K948" s="31">
        <v>39877</v>
      </c>
      <c r="L948" s="14" t="s">
        <v>2547</v>
      </c>
      <c r="M948" s="14">
        <v>36</v>
      </c>
      <c r="N948" s="14" t="s">
        <v>2547</v>
      </c>
      <c r="O948" s="14" t="s">
        <v>2547</v>
      </c>
      <c r="P948" s="14" t="s">
        <v>2547</v>
      </c>
      <c r="Q948" s="14" t="s">
        <v>2547</v>
      </c>
      <c r="R948" s="14" t="s">
        <v>2547</v>
      </c>
      <c r="S948" s="14" t="s">
        <v>2547</v>
      </c>
      <c r="T948" s="14" t="s">
        <v>2547</v>
      </c>
      <c r="U948" s="14" t="s">
        <v>2547</v>
      </c>
      <c r="V948" s="14" t="s">
        <v>2548</v>
      </c>
      <c r="W948" s="2" t="s">
        <v>2701</v>
      </c>
      <c r="X948" s="14" t="s">
        <v>2547</v>
      </c>
      <c r="Y948" s="14" t="s">
        <v>1384</v>
      </c>
      <c r="Z948" s="18">
        <v>245.88</v>
      </c>
      <c r="AA948" s="14" t="s">
        <v>3403</v>
      </c>
      <c r="AB948" s="14" t="s">
        <v>2702</v>
      </c>
      <c r="AC948" s="14" t="s">
        <v>2703</v>
      </c>
      <c r="AD948" s="2" t="s">
        <v>2198</v>
      </c>
      <c r="AE948" s="14" t="s">
        <v>2705</v>
      </c>
      <c r="AF948" s="14"/>
      <c r="AG948" s="14" t="s">
        <v>2706</v>
      </c>
      <c r="AH948" s="14" t="s">
        <v>3708</v>
      </c>
      <c r="AI948" s="14" t="s">
        <v>2547</v>
      </c>
      <c r="AJ948" s="14"/>
      <c r="AK948" s="14"/>
      <c r="AL948" s="14"/>
      <c r="AM948" s="14"/>
    </row>
    <row r="949" spans="1:39" ht="12.75" outlineLevel="1">
      <c r="A949" s="14" t="s">
        <v>898</v>
      </c>
      <c r="B949" s="27" t="s">
        <v>3461</v>
      </c>
      <c r="C949" s="14" t="s">
        <v>3009</v>
      </c>
      <c r="D949" s="2">
        <f>COUNTIF(C:C,C949)</f>
        <v>11</v>
      </c>
      <c r="E949" s="21">
        <v>21160052</v>
      </c>
      <c r="F949" s="14" t="s">
        <v>3254</v>
      </c>
      <c r="G949" s="14" t="s">
        <v>112</v>
      </c>
      <c r="H949" s="28"/>
      <c r="I949" s="14"/>
      <c r="J949" s="14" t="s">
        <v>1227</v>
      </c>
      <c r="K949" s="31">
        <v>39877</v>
      </c>
      <c r="L949" s="14" t="s">
        <v>2547</v>
      </c>
      <c r="M949" s="14">
        <v>36</v>
      </c>
      <c r="N949" s="14" t="s">
        <v>2547</v>
      </c>
      <c r="O949" s="14" t="s">
        <v>2547</v>
      </c>
      <c r="P949" s="14" t="s">
        <v>2547</v>
      </c>
      <c r="Q949" s="14" t="s">
        <v>2547</v>
      </c>
      <c r="R949" s="14" t="s">
        <v>2547</v>
      </c>
      <c r="S949" s="14" t="s">
        <v>2547</v>
      </c>
      <c r="T949" s="14" t="s">
        <v>2547</v>
      </c>
      <c r="U949" s="14" t="s">
        <v>2547</v>
      </c>
      <c r="V949" s="14" t="s">
        <v>2548</v>
      </c>
      <c r="W949" s="2" t="s">
        <v>2701</v>
      </c>
      <c r="X949" s="14" t="s">
        <v>2547</v>
      </c>
      <c r="Y949" s="14" t="s">
        <v>1384</v>
      </c>
      <c r="Z949" s="18">
        <v>13.66</v>
      </c>
      <c r="AA949" s="14" t="s">
        <v>3403</v>
      </c>
      <c r="AB949" s="14" t="s">
        <v>2702</v>
      </c>
      <c r="AC949" s="14" t="s">
        <v>2703</v>
      </c>
      <c r="AD949" s="5" t="s">
        <v>2199</v>
      </c>
      <c r="AE949" s="14" t="s">
        <v>2705</v>
      </c>
      <c r="AF949" s="14"/>
      <c r="AG949" s="14" t="s">
        <v>2706</v>
      </c>
      <c r="AH949" s="14" t="s">
        <v>3708</v>
      </c>
      <c r="AI949" s="14" t="s">
        <v>2547</v>
      </c>
      <c r="AJ949" s="14"/>
      <c r="AK949" s="14"/>
      <c r="AL949" s="14"/>
      <c r="AM949" s="14"/>
    </row>
    <row r="950" spans="1:39" ht="12.75" outlineLevel="1">
      <c r="A950" s="14" t="s">
        <v>898</v>
      </c>
      <c r="B950" s="27" t="s">
        <v>3461</v>
      </c>
      <c r="C950" s="14" t="s">
        <v>3009</v>
      </c>
      <c r="D950" s="2">
        <f>COUNTIF(C:C,C950)</f>
        <v>11</v>
      </c>
      <c r="E950" s="21">
        <v>21160052</v>
      </c>
      <c r="F950" s="14" t="s">
        <v>3254</v>
      </c>
      <c r="G950" s="14" t="s">
        <v>112</v>
      </c>
      <c r="H950" s="28"/>
      <c r="I950" s="14"/>
      <c r="J950" s="14" t="s">
        <v>1227</v>
      </c>
      <c r="K950" s="31">
        <v>39877</v>
      </c>
      <c r="L950" s="14" t="s">
        <v>2547</v>
      </c>
      <c r="M950" s="14">
        <v>36</v>
      </c>
      <c r="N950" s="14" t="s">
        <v>2547</v>
      </c>
      <c r="O950" s="14" t="s">
        <v>2547</v>
      </c>
      <c r="P950" s="14" t="s">
        <v>2547</v>
      </c>
      <c r="Q950" s="14" t="s">
        <v>2547</v>
      </c>
      <c r="R950" s="14" t="s">
        <v>2547</v>
      </c>
      <c r="S950" s="14" t="s">
        <v>2547</v>
      </c>
      <c r="T950" s="14" t="s">
        <v>2547</v>
      </c>
      <c r="U950" s="14" t="s">
        <v>2547</v>
      </c>
      <c r="V950" s="14" t="s">
        <v>2548</v>
      </c>
      <c r="W950" s="2" t="s">
        <v>2701</v>
      </c>
      <c r="X950" s="14" t="s">
        <v>2547</v>
      </c>
      <c r="Y950" s="14" t="s">
        <v>1384</v>
      </c>
      <c r="Z950" s="18">
        <v>27.32</v>
      </c>
      <c r="AA950" s="14" t="s">
        <v>3403</v>
      </c>
      <c r="AB950" s="14" t="s">
        <v>2702</v>
      </c>
      <c r="AC950" s="14" t="s">
        <v>2703</v>
      </c>
      <c r="AD950" s="5" t="s">
        <v>2197</v>
      </c>
      <c r="AE950" s="14" t="s">
        <v>2705</v>
      </c>
      <c r="AF950" s="14"/>
      <c r="AG950" s="14" t="s">
        <v>2706</v>
      </c>
      <c r="AH950" s="14" t="s">
        <v>3708</v>
      </c>
      <c r="AI950" s="14" t="s">
        <v>2547</v>
      </c>
      <c r="AJ950" s="14"/>
      <c r="AK950" s="14"/>
      <c r="AL950" s="14"/>
      <c r="AM950" s="14"/>
    </row>
    <row r="951" spans="1:39" ht="12.75" outlineLevel="1">
      <c r="A951" s="14" t="s">
        <v>898</v>
      </c>
      <c r="B951" s="27" t="s">
        <v>2547</v>
      </c>
      <c r="C951" s="14" t="s">
        <v>806</v>
      </c>
      <c r="D951" s="2">
        <f>COUNTIF(C:C,C951)</f>
        <v>1</v>
      </c>
      <c r="E951" s="21" t="s">
        <v>3833</v>
      </c>
      <c r="F951" s="14" t="s">
        <v>232</v>
      </c>
      <c r="G951" s="14" t="s">
        <v>112</v>
      </c>
      <c r="H951" s="14"/>
      <c r="I951" s="2"/>
      <c r="J951" s="14" t="s">
        <v>1227</v>
      </c>
      <c r="K951" s="31" t="s">
        <v>2547</v>
      </c>
      <c r="L951" s="31" t="s">
        <v>2547</v>
      </c>
      <c r="M951" s="31" t="s">
        <v>2547</v>
      </c>
      <c r="N951" s="31" t="s">
        <v>2547</v>
      </c>
      <c r="O951" s="31" t="s">
        <v>2547</v>
      </c>
      <c r="P951" s="31" t="s">
        <v>2547</v>
      </c>
      <c r="Q951" s="31" t="s">
        <v>2547</v>
      </c>
      <c r="R951" s="31" t="s">
        <v>2547</v>
      </c>
      <c r="S951" s="31" t="s">
        <v>2547</v>
      </c>
      <c r="T951" s="31" t="s">
        <v>2547</v>
      </c>
      <c r="U951" s="31" t="s">
        <v>2547</v>
      </c>
      <c r="V951" s="14" t="s">
        <v>2548</v>
      </c>
      <c r="W951" s="2" t="s">
        <v>2701</v>
      </c>
      <c r="X951" s="14" t="s">
        <v>2547</v>
      </c>
      <c r="Y951" s="14" t="s">
        <v>2547</v>
      </c>
      <c r="Z951" s="18">
        <v>39.24</v>
      </c>
      <c r="AA951" s="14" t="s">
        <v>3073</v>
      </c>
      <c r="AB951" s="14" t="s">
        <v>807</v>
      </c>
      <c r="AC951" s="14" t="s">
        <v>2547</v>
      </c>
      <c r="AD951" s="14" t="s">
        <v>1633</v>
      </c>
      <c r="AE951" s="14" t="s">
        <v>2705</v>
      </c>
      <c r="AF951" s="14"/>
      <c r="AG951" s="14" t="s">
        <v>1636</v>
      </c>
      <c r="AH951" s="14" t="s">
        <v>3708</v>
      </c>
      <c r="AI951" s="14" t="s">
        <v>2547</v>
      </c>
      <c r="AJ951" s="14"/>
      <c r="AK951" s="14"/>
      <c r="AL951" s="14"/>
      <c r="AM951" s="14"/>
    </row>
    <row r="952" spans="1:39" ht="12.75" outlineLevel="1">
      <c r="A952" s="14" t="s">
        <v>898</v>
      </c>
      <c r="B952" s="27" t="s">
        <v>3461</v>
      </c>
      <c r="C952" s="14" t="s">
        <v>3009</v>
      </c>
      <c r="D952" s="2">
        <f>COUNTIF(C:C,C952)</f>
        <v>11</v>
      </c>
      <c r="E952" s="21">
        <v>21160052</v>
      </c>
      <c r="F952" s="14" t="s">
        <v>3254</v>
      </c>
      <c r="G952" s="14" t="s">
        <v>112</v>
      </c>
      <c r="H952" s="28"/>
      <c r="I952" s="14"/>
      <c r="J952" s="14" t="s">
        <v>1227</v>
      </c>
      <c r="K952" s="31">
        <v>39877</v>
      </c>
      <c r="L952" s="14" t="s">
        <v>2547</v>
      </c>
      <c r="M952" s="14">
        <v>36</v>
      </c>
      <c r="N952" s="14" t="s">
        <v>2547</v>
      </c>
      <c r="O952" s="14" t="s">
        <v>2547</v>
      </c>
      <c r="P952" s="14" t="s">
        <v>2547</v>
      </c>
      <c r="Q952" s="14" t="s">
        <v>2547</v>
      </c>
      <c r="R952" s="14" t="s">
        <v>2547</v>
      </c>
      <c r="S952" s="14" t="s">
        <v>2547</v>
      </c>
      <c r="T952" s="14" t="s">
        <v>2547</v>
      </c>
      <c r="U952" s="14" t="s">
        <v>2547</v>
      </c>
      <c r="V952" s="14" t="s">
        <v>2548</v>
      </c>
      <c r="W952" s="2" t="s">
        <v>2701</v>
      </c>
      <c r="X952" s="14" t="s">
        <v>2547</v>
      </c>
      <c r="Y952" s="14" t="s">
        <v>1384</v>
      </c>
      <c r="Z952" s="18">
        <v>27.32</v>
      </c>
      <c r="AA952" s="14" t="s">
        <v>3403</v>
      </c>
      <c r="AB952" s="14" t="s">
        <v>2702</v>
      </c>
      <c r="AC952" s="14" t="s">
        <v>2703</v>
      </c>
      <c r="AD952" s="5" t="s">
        <v>2200</v>
      </c>
      <c r="AE952" s="14" t="s">
        <v>2705</v>
      </c>
      <c r="AF952" s="14"/>
      <c r="AG952" s="14" t="s">
        <v>2706</v>
      </c>
      <c r="AH952" s="14" t="s">
        <v>3708</v>
      </c>
      <c r="AI952" s="14" t="s">
        <v>2547</v>
      </c>
      <c r="AJ952" s="14"/>
      <c r="AK952" s="14"/>
      <c r="AL952" s="14"/>
      <c r="AM952" s="14"/>
    </row>
    <row r="953" spans="1:39" ht="12.75" outlineLevel="1">
      <c r="A953" s="14" t="s">
        <v>898</v>
      </c>
      <c r="B953" s="27" t="s">
        <v>979</v>
      </c>
      <c r="C953" s="14" t="s">
        <v>980</v>
      </c>
      <c r="D953" s="2">
        <f>COUNTIF(C:C,C953)</f>
        <v>2</v>
      </c>
      <c r="E953" s="21">
        <v>21617659</v>
      </c>
      <c r="F953" s="14" t="s">
        <v>233</v>
      </c>
      <c r="G953" s="14" t="s">
        <v>112</v>
      </c>
      <c r="H953" s="14"/>
      <c r="I953" s="2"/>
      <c r="J953" s="14" t="s">
        <v>1227</v>
      </c>
      <c r="K953" s="31" t="s">
        <v>2547</v>
      </c>
      <c r="L953" s="31" t="s">
        <v>2547</v>
      </c>
      <c r="M953" s="31" t="s">
        <v>2547</v>
      </c>
      <c r="N953" s="31" t="s">
        <v>2547</v>
      </c>
      <c r="O953" s="31" t="s">
        <v>2547</v>
      </c>
      <c r="P953" s="31" t="s">
        <v>2547</v>
      </c>
      <c r="Q953" s="31" t="s">
        <v>2547</v>
      </c>
      <c r="R953" s="31" t="s">
        <v>2547</v>
      </c>
      <c r="S953" s="31" t="s">
        <v>2547</v>
      </c>
      <c r="T953" s="31" t="s">
        <v>2547</v>
      </c>
      <c r="U953" s="31" t="s">
        <v>2547</v>
      </c>
      <c r="V953" s="14" t="s">
        <v>2548</v>
      </c>
      <c r="W953" s="2" t="s">
        <v>2701</v>
      </c>
      <c r="X953" s="14" t="s">
        <v>2547</v>
      </c>
      <c r="Y953" s="14" t="s">
        <v>2547</v>
      </c>
      <c r="Z953" s="18">
        <v>39.24</v>
      </c>
      <c r="AA953" s="14" t="s">
        <v>3073</v>
      </c>
      <c r="AB953" s="14" t="s">
        <v>807</v>
      </c>
      <c r="AC953" s="14" t="s">
        <v>981</v>
      </c>
      <c r="AD953" s="14" t="s">
        <v>1634</v>
      </c>
      <c r="AE953" s="14" t="s">
        <v>2705</v>
      </c>
      <c r="AF953" s="14"/>
      <c r="AG953" s="14" t="s">
        <v>1637</v>
      </c>
      <c r="AH953" s="14" t="s">
        <v>3708</v>
      </c>
      <c r="AI953" s="14" t="s">
        <v>2547</v>
      </c>
      <c r="AJ953" s="14"/>
      <c r="AK953" s="14"/>
      <c r="AL953" s="14"/>
      <c r="AM953" s="14"/>
    </row>
    <row r="954" spans="1:39" ht="12.75" outlineLevel="1">
      <c r="A954" s="14" t="s">
        <v>898</v>
      </c>
      <c r="B954" s="27" t="s">
        <v>979</v>
      </c>
      <c r="C954" s="14" t="s">
        <v>980</v>
      </c>
      <c r="D954" s="2">
        <f>COUNTIF(C:C,C954)</f>
        <v>2</v>
      </c>
      <c r="E954" s="21">
        <v>21617659</v>
      </c>
      <c r="F954" s="14" t="s">
        <v>233</v>
      </c>
      <c r="G954" s="14" t="s">
        <v>112</v>
      </c>
      <c r="H954" s="14"/>
      <c r="I954" s="2"/>
      <c r="J954" s="14" t="s">
        <v>1227</v>
      </c>
      <c r="K954" s="31" t="s">
        <v>2547</v>
      </c>
      <c r="L954" s="31" t="s">
        <v>2547</v>
      </c>
      <c r="M954" s="31" t="s">
        <v>2547</v>
      </c>
      <c r="N954" s="31" t="s">
        <v>2547</v>
      </c>
      <c r="O954" s="31" t="s">
        <v>2547</v>
      </c>
      <c r="P954" s="31" t="s">
        <v>2547</v>
      </c>
      <c r="Q954" s="31" t="s">
        <v>2547</v>
      </c>
      <c r="R954" s="31" t="s">
        <v>2547</v>
      </c>
      <c r="S954" s="31" t="s">
        <v>2547</v>
      </c>
      <c r="T954" s="31" t="s">
        <v>2547</v>
      </c>
      <c r="U954" s="31" t="s">
        <v>2547</v>
      </c>
      <c r="V954" s="14" t="s">
        <v>2548</v>
      </c>
      <c r="W954" s="2" t="s">
        <v>2701</v>
      </c>
      <c r="X954" s="14" t="s">
        <v>2547</v>
      </c>
      <c r="Y954" s="14" t="s">
        <v>2547</v>
      </c>
      <c r="Z954" s="18">
        <v>39.24</v>
      </c>
      <c r="AA954" s="14" t="s">
        <v>3073</v>
      </c>
      <c r="AB954" s="14" t="s">
        <v>807</v>
      </c>
      <c r="AC954" s="14" t="s">
        <v>981</v>
      </c>
      <c r="AD954" s="5" t="s">
        <v>1345</v>
      </c>
      <c r="AE954" s="14" t="s">
        <v>2705</v>
      </c>
      <c r="AF954" s="14"/>
      <c r="AG954" s="14" t="s">
        <v>1637</v>
      </c>
      <c r="AH954" s="14" t="s">
        <v>3708</v>
      </c>
      <c r="AI954" s="14" t="s">
        <v>2547</v>
      </c>
      <c r="AJ954" s="14"/>
      <c r="AK954" s="14"/>
      <c r="AL954" s="14"/>
      <c r="AM954" s="14"/>
    </row>
    <row r="955" spans="1:39" ht="12.75" outlineLevel="1">
      <c r="A955" s="14" t="s">
        <v>898</v>
      </c>
      <c r="B955" s="27" t="s">
        <v>3461</v>
      </c>
      <c r="C955" s="14" t="s">
        <v>3009</v>
      </c>
      <c r="D955" s="2">
        <f>COUNTIF(C:C,C955)</f>
        <v>11</v>
      </c>
      <c r="E955" s="21">
        <v>21160052</v>
      </c>
      <c r="F955" s="14" t="s">
        <v>3254</v>
      </c>
      <c r="G955" s="14" t="s">
        <v>112</v>
      </c>
      <c r="H955" s="28"/>
      <c r="I955" s="14"/>
      <c r="J955" s="14" t="s">
        <v>1227</v>
      </c>
      <c r="K955" s="31">
        <v>39877</v>
      </c>
      <c r="L955" s="14" t="s">
        <v>2547</v>
      </c>
      <c r="M955" s="14">
        <v>36</v>
      </c>
      <c r="N955" s="14" t="s">
        <v>2547</v>
      </c>
      <c r="O955" s="14" t="s">
        <v>2547</v>
      </c>
      <c r="P955" s="14" t="s">
        <v>2547</v>
      </c>
      <c r="Q955" s="14" t="s">
        <v>2547</v>
      </c>
      <c r="R955" s="14" t="s">
        <v>2547</v>
      </c>
      <c r="S955" s="14" t="s">
        <v>2547</v>
      </c>
      <c r="T955" s="14" t="s">
        <v>2547</v>
      </c>
      <c r="U955" s="14" t="s">
        <v>2547</v>
      </c>
      <c r="V955" s="14" t="s">
        <v>2548</v>
      </c>
      <c r="W955" s="2" t="s">
        <v>2701</v>
      </c>
      <c r="X955" s="14" t="s">
        <v>2547</v>
      </c>
      <c r="Y955" s="14" t="s">
        <v>1384</v>
      </c>
      <c r="Z955" s="18">
        <v>109.28</v>
      </c>
      <c r="AA955" s="14" t="s">
        <v>3403</v>
      </c>
      <c r="AB955" s="14" t="s">
        <v>2702</v>
      </c>
      <c r="AC955" s="14" t="s">
        <v>2703</v>
      </c>
      <c r="AD955" s="14" t="s">
        <v>2704</v>
      </c>
      <c r="AE955" s="14" t="s">
        <v>2705</v>
      </c>
      <c r="AF955" s="14"/>
      <c r="AG955" s="14" t="s">
        <v>2706</v>
      </c>
      <c r="AH955" s="14" t="s">
        <v>3708</v>
      </c>
      <c r="AI955" s="14" t="s">
        <v>2547</v>
      </c>
      <c r="AJ955" s="14"/>
      <c r="AK955" s="14"/>
      <c r="AL955" s="14"/>
      <c r="AM955" s="14"/>
    </row>
    <row r="956" spans="1:39" ht="12.75" outlineLevel="1">
      <c r="A956" s="14" t="s">
        <v>898</v>
      </c>
      <c r="B956" s="27" t="s">
        <v>3461</v>
      </c>
      <c r="C956" s="14" t="s">
        <v>3009</v>
      </c>
      <c r="D956" s="2">
        <f>COUNTIF(C:C,C956)</f>
        <v>11</v>
      </c>
      <c r="E956" s="21">
        <v>21160052</v>
      </c>
      <c r="F956" s="14" t="s">
        <v>3254</v>
      </c>
      <c r="G956" s="14" t="s">
        <v>112</v>
      </c>
      <c r="H956" s="28"/>
      <c r="I956" s="14"/>
      <c r="J956" s="14" t="s">
        <v>1227</v>
      </c>
      <c r="K956" s="31">
        <v>39877</v>
      </c>
      <c r="L956" s="14" t="s">
        <v>2547</v>
      </c>
      <c r="M956" s="14">
        <v>36</v>
      </c>
      <c r="N956" s="14" t="s">
        <v>2547</v>
      </c>
      <c r="O956" s="14" t="s">
        <v>2547</v>
      </c>
      <c r="P956" s="14" t="s">
        <v>2547</v>
      </c>
      <c r="Q956" s="14" t="s">
        <v>2547</v>
      </c>
      <c r="R956" s="14" t="s">
        <v>2547</v>
      </c>
      <c r="S956" s="14" t="s">
        <v>2547</v>
      </c>
      <c r="T956" s="14" t="s">
        <v>2547</v>
      </c>
      <c r="U956" s="14" t="s">
        <v>2547</v>
      </c>
      <c r="V956" s="14" t="s">
        <v>2548</v>
      </c>
      <c r="W956" s="2" t="s">
        <v>2701</v>
      </c>
      <c r="X956" s="14" t="s">
        <v>2547</v>
      </c>
      <c r="Y956" s="14" t="s">
        <v>1384</v>
      </c>
      <c r="Z956" s="18">
        <v>136.6</v>
      </c>
      <c r="AA956" s="14" t="s">
        <v>3403</v>
      </c>
      <c r="AB956" s="14" t="s">
        <v>2702</v>
      </c>
      <c r="AC956" s="14" t="s">
        <v>2703</v>
      </c>
      <c r="AD956" s="14" t="s">
        <v>1498</v>
      </c>
      <c r="AE956" s="14" t="s">
        <v>2705</v>
      </c>
      <c r="AF956" s="14"/>
      <c r="AG956" s="14" t="s">
        <v>2706</v>
      </c>
      <c r="AH956" s="14" t="s">
        <v>3708</v>
      </c>
      <c r="AI956" s="14" t="s">
        <v>2547</v>
      </c>
      <c r="AJ956" s="14"/>
      <c r="AK956" s="14"/>
      <c r="AL956" s="14"/>
      <c r="AM956" s="14"/>
    </row>
    <row r="957" spans="1:39" ht="12.75" outlineLevel="1">
      <c r="A957" s="14" t="s">
        <v>898</v>
      </c>
      <c r="B957" s="27" t="s">
        <v>3461</v>
      </c>
      <c r="C957" s="14" t="s">
        <v>3009</v>
      </c>
      <c r="D957" s="2">
        <f>COUNTIF(C:C,C957)</f>
        <v>11</v>
      </c>
      <c r="E957" s="21">
        <v>21160052</v>
      </c>
      <c r="F957" s="14" t="s">
        <v>3254</v>
      </c>
      <c r="G957" s="14" t="s">
        <v>112</v>
      </c>
      <c r="H957" s="14"/>
      <c r="I957" s="14"/>
      <c r="J957" s="14" t="s">
        <v>1227</v>
      </c>
      <c r="K957" s="31">
        <v>39877</v>
      </c>
      <c r="L957" s="14" t="s">
        <v>2547</v>
      </c>
      <c r="M957" s="14">
        <v>36</v>
      </c>
      <c r="N957" s="14" t="s">
        <v>2547</v>
      </c>
      <c r="O957" s="14" t="s">
        <v>2547</v>
      </c>
      <c r="P957" s="14" t="s">
        <v>2547</v>
      </c>
      <c r="Q957" s="14" t="s">
        <v>2547</v>
      </c>
      <c r="R957" s="14" t="s">
        <v>2547</v>
      </c>
      <c r="S957" s="14" t="s">
        <v>2547</v>
      </c>
      <c r="T957" s="14" t="s">
        <v>2547</v>
      </c>
      <c r="U957" s="14" t="s">
        <v>2547</v>
      </c>
      <c r="V957" s="14" t="s">
        <v>2548</v>
      </c>
      <c r="W957" s="2" t="s">
        <v>2701</v>
      </c>
      <c r="X957" s="14" t="s">
        <v>2547</v>
      </c>
      <c r="Y957" s="14" t="s">
        <v>1384</v>
      </c>
      <c r="Z957" s="18">
        <v>163.92</v>
      </c>
      <c r="AA957" s="14" t="s">
        <v>3403</v>
      </c>
      <c r="AB957" s="14" t="s">
        <v>2702</v>
      </c>
      <c r="AC957" s="14" t="s">
        <v>2703</v>
      </c>
      <c r="AD957" s="2" t="s">
        <v>1343</v>
      </c>
      <c r="AE957" s="14" t="s">
        <v>2705</v>
      </c>
      <c r="AF957" s="14"/>
      <c r="AG957" s="14" t="s">
        <v>2706</v>
      </c>
      <c r="AH957" s="14" t="s">
        <v>3708</v>
      </c>
      <c r="AI957" s="14" t="s">
        <v>2547</v>
      </c>
      <c r="AJ957" s="14"/>
      <c r="AK957" s="14"/>
      <c r="AL957" s="14"/>
      <c r="AM957" s="14"/>
    </row>
    <row r="958" spans="1:39" ht="12.75" outlineLevel="1">
      <c r="A958" s="14" t="s">
        <v>898</v>
      </c>
      <c r="B958" s="27" t="s">
        <v>3461</v>
      </c>
      <c r="C958" s="14" t="s">
        <v>3009</v>
      </c>
      <c r="D958" s="2">
        <f>COUNTIF(C:C,C958)</f>
        <v>11</v>
      </c>
      <c r="E958" s="21">
        <v>21160052</v>
      </c>
      <c r="F958" s="14" t="s">
        <v>3254</v>
      </c>
      <c r="G958" s="14" t="s">
        <v>112</v>
      </c>
      <c r="H958" s="14"/>
      <c r="I958" s="14"/>
      <c r="J958" s="14" t="s">
        <v>1227</v>
      </c>
      <c r="K958" s="31">
        <v>39877</v>
      </c>
      <c r="L958" s="14" t="s">
        <v>2547</v>
      </c>
      <c r="M958" s="14">
        <v>36</v>
      </c>
      <c r="N958" s="14" t="s">
        <v>2547</v>
      </c>
      <c r="O958" s="14" t="s">
        <v>2547</v>
      </c>
      <c r="P958" s="14" t="s">
        <v>2547</v>
      </c>
      <c r="Q958" s="14" t="s">
        <v>2547</v>
      </c>
      <c r="R958" s="14" t="s">
        <v>2547</v>
      </c>
      <c r="S958" s="14" t="s">
        <v>2547</v>
      </c>
      <c r="T958" s="14" t="s">
        <v>2547</v>
      </c>
      <c r="U958" s="14" t="s">
        <v>2547</v>
      </c>
      <c r="V958" s="14" t="s">
        <v>2548</v>
      </c>
      <c r="W958" s="2" t="s">
        <v>2701</v>
      </c>
      <c r="X958" s="14" t="s">
        <v>2547</v>
      </c>
      <c r="Y958" s="14" t="s">
        <v>1384</v>
      </c>
      <c r="Z958" s="18">
        <v>13.66</v>
      </c>
      <c r="AA958" s="14" t="s">
        <v>3403</v>
      </c>
      <c r="AB958" s="14" t="s">
        <v>2702</v>
      </c>
      <c r="AC958" s="14" t="s">
        <v>2703</v>
      </c>
      <c r="AD958" s="2" t="s">
        <v>2199</v>
      </c>
      <c r="AE958" s="14" t="s">
        <v>2705</v>
      </c>
      <c r="AF958" s="14"/>
      <c r="AG958" s="14" t="s">
        <v>2706</v>
      </c>
      <c r="AH958" s="14" t="s">
        <v>3708</v>
      </c>
      <c r="AI958" s="14" t="s">
        <v>2547</v>
      </c>
      <c r="AJ958" s="14"/>
      <c r="AK958" s="14"/>
      <c r="AL958" s="14"/>
      <c r="AM958" s="14"/>
    </row>
    <row r="959" spans="1:39" ht="12.75">
      <c r="A959" s="14" t="s">
        <v>898</v>
      </c>
      <c r="B959" s="27" t="s">
        <v>3462</v>
      </c>
      <c r="C959" s="14" t="s">
        <v>3495</v>
      </c>
      <c r="D959" s="2">
        <f>COUNTIF(C:C,C959)</f>
        <v>1</v>
      </c>
      <c r="E959" s="21" t="s">
        <v>3834</v>
      </c>
      <c r="F959" s="14" t="s">
        <v>3496</v>
      </c>
      <c r="G959" s="17"/>
      <c r="H959" s="17"/>
      <c r="I959" s="14"/>
      <c r="J959" s="5" t="s">
        <v>2546</v>
      </c>
      <c r="K959" s="31">
        <v>39997</v>
      </c>
      <c r="L959" s="31">
        <v>39814</v>
      </c>
      <c r="M959" s="17">
        <v>12</v>
      </c>
      <c r="N959" s="31">
        <v>40178</v>
      </c>
      <c r="O959" s="14">
        <v>2</v>
      </c>
      <c r="P959" s="31">
        <v>40117</v>
      </c>
      <c r="Q959" s="14" t="s">
        <v>2985</v>
      </c>
      <c r="R959" s="14">
        <v>12</v>
      </c>
      <c r="S959" s="14" t="s">
        <v>2547</v>
      </c>
      <c r="T959" s="31">
        <v>40482</v>
      </c>
      <c r="U959" s="31">
        <v>40543</v>
      </c>
      <c r="V959" s="5" t="s">
        <v>2548</v>
      </c>
      <c r="W959" s="16" t="s">
        <v>3497</v>
      </c>
      <c r="X959" s="14" t="s">
        <v>3498</v>
      </c>
      <c r="Y959" s="14" t="s">
        <v>1384</v>
      </c>
      <c r="Z959" s="18">
        <v>2542</v>
      </c>
      <c r="AA959" s="18" t="s">
        <v>2550</v>
      </c>
      <c r="AB959" s="14" t="s">
        <v>2504</v>
      </c>
      <c r="AC959" s="14" t="s">
        <v>2505</v>
      </c>
      <c r="AD959" s="14" t="s">
        <v>1507</v>
      </c>
      <c r="AE959" s="14" t="s">
        <v>2506</v>
      </c>
      <c r="AF959" s="2" t="s">
        <v>2985</v>
      </c>
      <c r="AG959" s="14" t="s">
        <v>2507</v>
      </c>
      <c r="AH959" s="14" t="s">
        <v>3490</v>
      </c>
      <c r="AI959" s="14" t="s">
        <v>2508</v>
      </c>
      <c r="AJ959" s="14"/>
      <c r="AK959" s="14"/>
      <c r="AL959" s="14"/>
      <c r="AM959" s="14"/>
    </row>
    <row r="960" spans="1:39" ht="12.75">
      <c r="A960" s="13" t="s">
        <v>2035</v>
      </c>
      <c r="B960" s="27"/>
      <c r="C960" s="14"/>
      <c r="D960" s="14"/>
      <c r="E960" s="21"/>
      <c r="F960" s="14"/>
      <c r="G960" s="14"/>
      <c r="H960" s="14"/>
      <c r="I960" s="14"/>
      <c r="J960" s="13"/>
      <c r="K960" s="14"/>
      <c r="L960" s="14"/>
      <c r="M960" s="17"/>
      <c r="N960" s="14"/>
      <c r="O960" s="14"/>
      <c r="P960" s="14"/>
      <c r="Q960" s="14"/>
      <c r="R960" s="14"/>
      <c r="S960" s="14"/>
      <c r="T960" s="14"/>
      <c r="U960" s="14"/>
      <c r="V960" s="14"/>
      <c r="W960" s="68"/>
      <c r="X960" s="14"/>
      <c r="Y960" s="14"/>
      <c r="Z960" s="18"/>
      <c r="AA960" s="14"/>
      <c r="AB960" s="14" t="s">
        <v>1696</v>
      </c>
      <c r="AC960" s="14"/>
      <c r="AD960" s="14"/>
      <c r="AE960" s="14"/>
      <c r="AF960" s="14"/>
      <c r="AG960" s="14"/>
      <c r="AH960" s="14"/>
      <c r="AI960" s="14"/>
      <c r="AJ960" s="14"/>
      <c r="AK960" s="14"/>
      <c r="AL960" s="14"/>
      <c r="AM960" s="14"/>
    </row>
    <row r="961" spans="1:39" ht="12.75" outlineLevel="1">
      <c r="A961" s="5" t="s">
        <v>898</v>
      </c>
      <c r="B961" s="27" t="s">
        <v>3463</v>
      </c>
      <c r="C961" s="14" t="s">
        <v>2036</v>
      </c>
      <c r="D961" s="2">
        <f>COUNTIF(C:C,C961)</f>
        <v>1</v>
      </c>
      <c r="E961" s="21" t="s">
        <v>2054</v>
      </c>
      <c r="F961" s="14" t="s">
        <v>2054</v>
      </c>
      <c r="G961" s="2" t="s">
        <v>26</v>
      </c>
      <c r="H961" s="28"/>
      <c r="I961" s="2"/>
      <c r="J961" s="5" t="s">
        <v>2052</v>
      </c>
      <c r="K961" s="31">
        <v>40149</v>
      </c>
      <c r="L961" s="31">
        <v>40149</v>
      </c>
      <c r="M961" s="17">
        <v>24</v>
      </c>
      <c r="N961" s="31">
        <v>40847</v>
      </c>
      <c r="O961" s="14" t="s">
        <v>2547</v>
      </c>
      <c r="P961" s="14" t="s">
        <v>2547</v>
      </c>
      <c r="Q961" s="2" t="s">
        <v>785</v>
      </c>
      <c r="R961" s="14">
        <v>0</v>
      </c>
      <c r="S961" s="2" t="s">
        <v>2547</v>
      </c>
      <c r="T961" s="14" t="s">
        <v>2547</v>
      </c>
      <c r="U961" s="31">
        <v>40847</v>
      </c>
      <c r="V961" s="1" t="s">
        <v>2548</v>
      </c>
      <c r="W961" s="2" t="s">
        <v>697</v>
      </c>
      <c r="X961" s="14" t="s">
        <v>2133</v>
      </c>
      <c r="Y961" s="14" t="s">
        <v>1190</v>
      </c>
      <c r="Z961" s="18" t="s">
        <v>3708</v>
      </c>
      <c r="AA961" s="18" t="s">
        <v>3708</v>
      </c>
      <c r="AB961" s="14" t="s">
        <v>2606</v>
      </c>
      <c r="AC961" s="14" t="s">
        <v>2605</v>
      </c>
      <c r="AD961" s="14" t="s">
        <v>2547</v>
      </c>
      <c r="AE961" s="14" t="s">
        <v>2547</v>
      </c>
      <c r="AF961" s="2" t="s">
        <v>2985</v>
      </c>
      <c r="AG961" s="14" t="s">
        <v>712</v>
      </c>
      <c r="AH961" s="14" t="s">
        <v>175</v>
      </c>
      <c r="AI961" s="14"/>
      <c r="AJ961" s="14"/>
      <c r="AK961" s="14"/>
      <c r="AL961" s="14"/>
      <c r="AM961" s="14"/>
    </row>
    <row r="962" spans="1:39" ht="12.75" outlineLevel="1">
      <c r="A962" s="5" t="s">
        <v>898</v>
      </c>
      <c r="B962" s="27" t="s">
        <v>3464</v>
      </c>
      <c r="C962" s="14" t="s">
        <v>2037</v>
      </c>
      <c r="D962" s="2">
        <f>COUNTIF(C:C,C962)</f>
        <v>1</v>
      </c>
      <c r="E962" s="21" t="s">
        <v>2055</v>
      </c>
      <c r="F962" s="14" t="s">
        <v>2055</v>
      </c>
      <c r="G962" s="2" t="s">
        <v>26</v>
      </c>
      <c r="H962" s="28"/>
      <c r="I962" s="2"/>
      <c r="J962" s="5" t="s">
        <v>2052</v>
      </c>
      <c r="K962" s="31">
        <v>40149</v>
      </c>
      <c r="L962" s="31">
        <v>40149</v>
      </c>
      <c r="M962" s="17">
        <v>24</v>
      </c>
      <c r="N962" s="31">
        <v>40847</v>
      </c>
      <c r="O962" s="14" t="s">
        <v>2547</v>
      </c>
      <c r="P962" s="14" t="s">
        <v>2547</v>
      </c>
      <c r="Q962" s="2" t="s">
        <v>785</v>
      </c>
      <c r="R962" s="14">
        <v>0</v>
      </c>
      <c r="S962" s="2" t="s">
        <v>2547</v>
      </c>
      <c r="T962" s="14" t="s">
        <v>2547</v>
      </c>
      <c r="U962" s="31">
        <v>40847</v>
      </c>
      <c r="V962" s="1" t="s">
        <v>2548</v>
      </c>
      <c r="W962" s="2" t="s">
        <v>698</v>
      </c>
      <c r="X962" s="14" t="s">
        <v>2134</v>
      </c>
      <c r="Y962" s="14" t="s">
        <v>1190</v>
      </c>
      <c r="Z962" s="18" t="s">
        <v>3708</v>
      </c>
      <c r="AA962" s="18" t="s">
        <v>3708</v>
      </c>
      <c r="AB962" s="14" t="s">
        <v>2606</v>
      </c>
      <c r="AC962" s="14" t="s">
        <v>2605</v>
      </c>
      <c r="AD962" s="14" t="s">
        <v>2547</v>
      </c>
      <c r="AE962" s="14" t="s">
        <v>2547</v>
      </c>
      <c r="AF962" s="2" t="s">
        <v>2985</v>
      </c>
      <c r="AG962" s="14" t="s">
        <v>712</v>
      </c>
      <c r="AH962" s="14" t="s">
        <v>175</v>
      </c>
      <c r="AI962" s="14"/>
      <c r="AJ962" s="14"/>
      <c r="AK962" s="14"/>
      <c r="AL962" s="14"/>
      <c r="AM962" s="14"/>
    </row>
    <row r="963" spans="1:39" ht="12.75" outlineLevel="1">
      <c r="A963" s="5" t="s">
        <v>898</v>
      </c>
      <c r="B963" s="27" t="s">
        <v>3465</v>
      </c>
      <c r="C963" s="14" t="s">
        <v>2038</v>
      </c>
      <c r="D963" s="2">
        <f>COUNTIF(C:C,C963)</f>
        <v>1</v>
      </c>
      <c r="E963" s="21" t="s">
        <v>2056</v>
      </c>
      <c r="F963" s="14" t="s">
        <v>2056</v>
      </c>
      <c r="G963" s="2" t="s">
        <v>26</v>
      </c>
      <c r="H963" s="28"/>
      <c r="I963" s="2"/>
      <c r="J963" s="5" t="s">
        <v>2052</v>
      </c>
      <c r="K963" s="31">
        <v>40149</v>
      </c>
      <c r="L963" s="31">
        <v>40149</v>
      </c>
      <c r="M963" s="17">
        <v>24</v>
      </c>
      <c r="N963" s="31">
        <v>40847</v>
      </c>
      <c r="O963" s="14" t="s">
        <v>2547</v>
      </c>
      <c r="P963" s="14" t="s">
        <v>2547</v>
      </c>
      <c r="Q963" s="2" t="s">
        <v>785</v>
      </c>
      <c r="R963" s="14">
        <v>0</v>
      </c>
      <c r="S963" s="2" t="s">
        <v>2547</v>
      </c>
      <c r="T963" s="14" t="s">
        <v>2547</v>
      </c>
      <c r="U963" s="31">
        <v>40847</v>
      </c>
      <c r="V963" s="1" t="s">
        <v>2548</v>
      </c>
      <c r="W963" s="2" t="s">
        <v>699</v>
      </c>
      <c r="X963" s="14" t="s">
        <v>412</v>
      </c>
      <c r="Y963" s="14" t="s">
        <v>1190</v>
      </c>
      <c r="Z963" s="18" t="s">
        <v>3708</v>
      </c>
      <c r="AA963" s="18" t="s">
        <v>3708</v>
      </c>
      <c r="AB963" s="14" t="s">
        <v>2606</v>
      </c>
      <c r="AC963" s="14" t="s">
        <v>2605</v>
      </c>
      <c r="AD963" s="14" t="s">
        <v>2547</v>
      </c>
      <c r="AE963" s="14" t="s">
        <v>2547</v>
      </c>
      <c r="AF963" s="2" t="s">
        <v>2985</v>
      </c>
      <c r="AG963" s="14" t="s">
        <v>712</v>
      </c>
      <c r="AH963" s="14" t="s">
        <v>175</v>
      </c>
      <c r="AI963" s="14"/>
      <c r="AJ963" s="14"/>
      <c r="AK963" s="14"/>
      <c r="AL963" s="14"/>
      <c r="AM963" s="14"/>
    </row>
    <row r="964" spans="1:39" ht="12.75" outlineLevel="1">
      <c r="A964" s="5" t="s">
        <v>898</v>
      </c>
      <c r="B964" s="27" t="s">
        <v>3466</v>
      </c>
      <c r="C964" s="14" t="s">
        <v>2039</v>
      </c>
      <c r="D964" s="2">
        <f>COUNTIF(C:C,C964)</f>
        <v>1</v>
      </c>
      <c r="E964" s="21" t="s">
        <v>2057</v>
      </c>
      <c r="F964" s="14" t="s">
        <v>2057</v>
      </c>
      <c r="G964" s="2" t="s">
        <v>26</v>
      </c>
      <c r="H964" s="28"/>
      <c r="I964" s="2"/>
      <c r="J964" s="5" t="s">
        <v>2052</v>
      </c>
      <c r="K964" s="31">
        <v>40149</v>
      </c>
      <c r="L964" s="31">
        <v>40149</v>
      </c>
      <c r="M964" s="17">
        <v>24</v>
      </c>
      <c r="N964" s="31">
        <v>40847</v>
      </c>
      <c r="O964" s="14" t="s">
        <v>2547</v>
      </c>
      <c r="P964" s="14" t="s">
        <v>2547</v>
      </c>
      <c r="Q964" s="2" t="s">
        <v>785</v>
      </c>
      <c r="R964" s="14">
        <v>0</v>
      </c>
      <c r="S964" s="2" t="s">
        <v>2547</v>
      </c>
      <c r="T964" s="14" t="s">
        <v>2547</v>
      </c>
      <c r="U964" s="31">
        <v>40847</v>
      </c>
      <c r="V964" s="1" t="s">
        <v>2548</v>
      </c>
      <c r="W964" s="2" t="s">
        <v>700</v>
      </c>
      <c r="X964" s="14" t="s">
        <v>1178</v>
      </c>
      <c r="Y964" s="14" t="s">
        <v>1190</v>
      </c>
      <c r="Z964" s="18" t="s">
        <v>3708</v>
      </c>
      <c r="AA964" s="18" t="s">
        <v>3708</v>
      </c>
      <c r="AB964" s="14" t="s">
        <v>2606</v>
      </c>
      <c r="AC964" s="14" t="s">
        <v>2605</v>
      </c>
      <c r="AD964" s="14" t="s">
        <v>2547</v>
      </c>
      <c r="AE964" s="14" t="s">
        <v>2547</v>
      </c>
      <c r="AF964" s="2" t="s">
        <v>2985</v>
      </c>
      <c r="AG964" s="14" t="s">
        <v>712</v>
      </c>
      <c r="AH964" s="14" t="s">
        <v>175</v>
      </c>
      <c r="AI964" s="14"/>
      <c r="AJ964" s="14"/>
      <c r="AK964" s="14"/>
      <c r="AL964" s="14"/>
      <c r="AM964" s="14"/>
    </row>
    <row r="965" spans="1:39" ht="12.75" outlineLevel="1">
      <c r="A965" s="5" t="s">
        <v>898</v>
      </c>
      <c r="B965" s="27" t="s">
        <v>3467</v>
      </c>
      <c r="C965" s="14" t="s">
        <v>2040</v>
      </c>
      <c r="D965" s="2">
        <f>COUNTIF(C:C,C965)</f>
        <v>1</v>
      </c>
      <c r="E965" s="21" t="s">
        <v>2058</v>
      </c>
      <c r="F965" s="14" t="s">
        <v>2058</v>
      </c>
      <c r="G965" s="2" t="s">
        <v>26</v>
      </c>
      <c r="H965" s="28"/>
      <c r="I965" s="2"/>
      <c r="J965" s="5" t="s">
        <v>2052</v>
      </c>
      <c r="K965" s="31">
        <v>40118</v>
      </c>
      <c r="L965" s="31">
        <v>40118</v>
      </c>
      <c r="M965" s="17">
        <v>24</v>
      </c>
      <c r="N965" s="31">
        <v>40847</v>
      </c>
      <c r="O965" s="14" t="s">
        <v>2547</v>
      </c>
      <c r="P965" s="14" t="s">
        <v>2547</v>
      </c>
      <c r="Q965" s="2" t="s">
        <v>785</v>
      </c>
      <c r="R965" s="14">
        <v>0</v>
      </c>
      <c r="S965" s="2" t="s">
        <v>2547</v>
      </c>
      <c r="T965" s="14" t="s">
        <v>2547</v>
      </c>
      <c r="U965" s="31">
        <v>40847</v>
      </c>
      <c r="V965" s="1" t="s">
        <v>2548</v>
      </c>
      <c r="W965" s="2" t="s">
        <v>701</v>
      </c>
      <c r="X965" s="14" t="s">
        <v>1179</v>
      </c>
      <c r="Y965" s="14" t="s">
        <v>1190</v>
      </c>
      <c r="Z965" s="18" t="s">
        <v>3708</v>
      </c>
      <c r="AA965" s="18" t="s">
        <v>3708</v>
      </c>
      <c r="AB965" s="14" t="s">
        <v>2606</v>
      </c>
      <c r="AC965" s="14" t="s">
        <v>2605</v>
      </c>
      <c r="AD965" s="14" t="s">
        <v>2547</v>
      </c>
      <c r="AE965" s="14" t="s">
        <v>2547</v>
      </c>
      <c r="AF965" s="2" t="s">
        <v>2985</v>
      </c>
      <c r="AG965" s="14" t="s">
        <v>712</v>
      </c>
      <c r="AH965" s="14" t="s">
        <v>175</v>
      </c>
      <c r="AI965" s="14"/>
      <c r="AJ965" s="14"/>
      <c r="AK965" s="14"/>
      <c r="AL965" s="14"/>
      <c r="AM965" s="14"/>
    </row>
    <row r="966" spans="1:39" ht="12.75" outlineLevel="1">
      <c r="A966" s="5" t="s">
        <v>898</v>
      </c>
      <c r="B966" s="27" t="s">
        <v>3468</v>
      </c>
      <c r="C966" s="14" t="s">
        <v>2041</v>
      </c>
      <c r="D966" s="2">
        <f>COUNTIF(C:C,C966)</f>
        <v>1</v>
      </c>
      <c r="E966" s="21" t="s">
        <v>2059</v>
      </c>
      <c r="F966" s="14" t="s">
        <v>2059</v>
      </c>
      <c r="G966" s="2" t="s">
        <v>26</v>
      </c>
      <c r="H966" s="28"/>
      <c r="I966" s="2"/>
      <c r="J966" s="5" t="s">
        <v>2052</v>
      </c>
      <c r="K966" s="31">
        <v>40118</v>
      </c>
      <c r="L966" s="31">
        <v>40118</v>
      </c>
      <c r="M966" s="17">
        <v>24</v>
      </c>
      <c r="N966" s="31">
        <v>40847</v>
      </c>
      <c r="O966" s="14" t="s">
        <v>2547</v>
      </c>
      <c r="P966" s="14" t="s">
        <v>2547</v>
      </c>
      <c r="Q966" s="2" t="s">
        <v>785</v>
      </c>
      <c r="R966" s="14">
        <v>0</v>
      </c>
      <c r="S966" s="2" t="s">
        <v>2547</v>
      </c>
      <c r="T966" s="14" t="s">
        <v>2547</v>
      </c>
      <c r="U966" s="31">
        <v>40847</v>
      </c>
      <c r="V966" s="1" t="s">
        <v>2548</v>
      </c>
      <c r="W966" s="2" t="s">
        <v>701</v>
      </c>
      <c r="X966" s="14" t="s">
        <v>1179</v>
      </c>
      <c r="Y966" s="14" t="s">
        <v>1190</v>
      </c>
      <c r="Z966" s="18" t="s">
        <v>3708</v>
      </c>
      <c r="AA966" s="18" t="s">
        <v>3708</v>
      </c>
      <c r="AB966" s="14" t="s">
        <v>2606</v>
      </c>
      <c r="AC966" s="14" t="s">
        <v>2605</v>
      </c>
      <c r="AD966" s="14" t="s">
        <v>2547</v>
      </c>
      <c r="AE966" s="14" t="s">
        <v>2547</v>
      </c>
      <c r="AF966" s="2" t="s">
        <v>2985</v>
      </c>
      <c r="AG966" s="14" t="s">
        <v>712</v>
      </c>
      <c r="AH966" s="14" t="s">
        <v>175</v>
      </c>
      <c r="AI966" s="14"/>
      <c r="AJ966" s="14"/>
      <c r="AK966" s="14"/>
      <c r="AL966" s="14"/>
      <c r="AM966" s="14"/>
    </row>
    <row r="967" spans="1:39" ht="12.75" outlineLevel="1">
      <c r="A967" s="5" t="s">
        <v>898</v>
      </c>
      <c r="B967" s="27" t="s">
        <v>3469</v>
      </c>
      <c r="C967" s="14" t="s">
        <v>2042</v>
      </c>
      <c r="D967" s="2">
        <f>COUNTIF(C:C,C967)</f>
        <v>1</v>
      </c>
      <c r="E967" s="21" t="s">
        <v>2060</v>
      </c>
      <c r="F967" s="14" t="s">
        <v>2060</v>
      </c>
      <c r="G967" s="2" t="s">
        <v>26</v>
      </c>
      <c r="H967" s="28"/>
      <c r="I967" s="2"/>
      <c r="J967" s="5" t="s">
        <v>2052</v>
      </c>
      <c r="K967" s="31">
        <v>40118</v>
      </c>
      <c r="L967" s="31">
        <v>40118</v>
      </c>
      <c r="M967" s="17">
        <v>24</v>
      </c>
      <c r="N967" s="31">
        <v>40847</v>
      </c>
      <c r="O967" s="14" t="s">
        <v>2547</v>
      </c>
      <c r="P967" s="14" t="s">
        <v>2547</v>
      </c>
      <c r="Q967" s="2" t="s">
        <v>785</v>
      </c>
      <c r="R967" s="14">
        <v>0</v>
      </c>
      <c r="S967" s="2" t="s">
        <v>2547</v>
      </c>
      <c r="T967" s="14" t="s">
        <v>2547</v>
      </c>
      <c r="U967" s="31">
        <v>40847</v>
      </c>
      <c r="V967" s="1" t="s">
        <v>2548</v>
      </c>
      <c r="W967" s="2" t="s">
        <v>702</v>
      </c>
      <c r="X967" s="14" t="s">
        <v>1180</v>
      </c>
      <c r="Y967" s="14" t="s">
        <v>1190</v>
      </c>
      <c r="Z967" s="18" t="s">
        <v>3708</v>
      </c>
      <c r="AA967" s="18" t="s">
        <v>3708</v>
      </c>
      <c r="AB967" s="14" t="s">
        <v>2606</v>
      </c>
      <c r="AC967" s="14" t="s">
        <v>2605</v>
      </c>
      <c r="AD967" s="14" t="s">
        <v>2547</v>
      </c>
      <c r="AE967" s="14" t="s">
        <v>2547</v>
      </c>
      <c r="AF967" s="2" t="s">
        <v>2985</v>
      </c>
      <c r="AG967" s="14" t="s">
        <v>712</v>
      </c>
      <c r="AH967" s="14" t="s">
        <v>175</v>
      </c>
      <c r="AI967" s="14"/>
      <c r="AJ967" s="14"/>
      <c r="AK967" s="14"/>
      <c r="AL967" s="14"/>
      <c r="AM967" s="14"/>
    </row>
    <row r="968" spans="1:39" ht="12.75" outlineLevel="1">
      <c r="A968" s="5" t="s">
        <v>898</v>
      </c>
      <c r="B968" s="27" t="s">
        <v>3470</v>
      </c>
      <c r="C968" s="14" t="s">
        <v>2043</v>
      </c>
      <c r="D968" s="2">
        <f>COUNTIF(C:C,C968)</f>
        <v>1</v>
      </c>
      <c r="E968" s="21" t="s">
        <v>2061</v>
      </c>
      <c r="F968" s="14" t="s">
        <v>2061</v>
      </c>
      <c r="G968" s="2" t="s">
        <v>26</v>
      </c>
      <c r="H968" s="28"/>
      <c r="I968" s="2"/>
      <c r="J968" s="5" t="s">
        <v>2052</v>
      </c>
      <c r="K968" s="31">
        <v>40118</v>
      </c>
      <c r="L968" s="31">
        <v>40118</v>
      </c>
      <c r="M968" s="17">
        <v>24</v>
      </c>
      <c r="N968" s="31">
        <v>40847</v>
      </c>
      <c r="O968" s="14" t="s">
        <v>2547</v>
      </c>
      <c r="P968" s="14" t="s">
        <v>2547</v>
      </c>
      <c r="Q968" s="2" t="s">
        <v>785</v>
      </c>
      <c r="R968" s="14">
        <v>0</v>
      </c>
      <c r="S968" s="2" t="s">
        <v>2547</v>
      </c>
      <c r="T968" s="14" t="s">
        <v>2547</v>
      </c>
      <c r="U968" s="31">
        <v>40847</v>
      </c>
      <c r="V968" s="1" t="s">
        <v>2548</v>
      </c>
      <c r="W968" s="2" t="s">
        <v>703</v>
      </c>
      <c r="X968" s="14" t="s">
        <v>1181</v>
      </c>
      <c r="Y968" s="14" t="s">
        <v>1190</v>
      </c>
      <c r="Z968" s="18" t="s">
        <v>3708</v>
      </c>
      <c r="AA968" s="18" t="s">
        <v>3708</v>
      </c>
      <c r="AB968" s="14" t="s">
        <v>2606</v>
      </c>
      <c r="AC968" s="14" t="s">
        <v>2605</v>
      </c>
      <c r="AD968" s="14" t="s">
        <v>2547</v>
      </c>
      <c r="AE968" s="14" t="s">
        <v>2547</v>
      </c>
      <c r="AF968" s="2" t="s">
        <v>2985</v>
      </c>
      <c r="AG968" s="14" t="s">
        <v>712</v>
      </c>
      <c r="AH968" s="14" t="s">
        <v>175</v>
      </c>
      <c r="AI968" s="14"/>
      <c r="AJ968" s="14"/>
      <c r="AK968" s="14"/>
      <c r="AL968" s="14"/>
      <c r="AM968" s="14"/>
    </row>
    <row r="969" spans="1:39" ht="12.75" outlineLevel="1">
      <c r="A969" s="5" t="s">
        <v>898</v>
      </c>
      <c r="B969" s="27" t="s">
        <v>3471</v>
      </c>
      <c r="C969" s="14" t="s">
        <v>2044</v>
      </c>
      <c r="D969" s="2">
        <f>COUNTIF(C:C,C969)</f>
        <v>1</v>
      </c>
      <c r="E969" s="21" t="s">
        <v>2062</v>
      </c>
      <c r="F969" s="14" t="s">
        <v>2062</v>
      </c>
      <c r="G969" s="2" t="s">
        <v>26</v>
      </c>
      <c r="H969" s="28"/>
      <c r="I969" s="2"/>
      <c r="J969" s="5" t="s">
        <v>2052</v>
      </c>
      <c r="K969" s="31">
        <v>40118</v>
      </c>
      <c r="L969" s="31">
        <v>40118</v>
      </c>
      <c r="M969" s="17">
        <v>24</v>
      </c>
      <c r="N969" s="31">
        <v>40847</v>
      </c>
      <c r="O969" s="14" t="s">
        <v>2547</v>
      </c>
      <c r="P969" s="14" t="s">
        <v>2547</v>
      </c>
      <c r="Q969" s="2" t="s">
        <v>785</v>
      </c>
      <c r="R969" s="14">
        <v>0</v>
      </c>
      <c r="S969" s="2" t="s">
        <v>2547</v>
      </c>
      <c r="T969" s="14" t="s">
        <v>2547</v>
      </c>
      <c r="U969" s="31">
        <v>40847</v>
      </c>
      <c r="V969" s="1" t="s">
        <v>2548</v>
      </c>
      <c r="W969" s="2" t="s">
        <v>704</v>
      </c>
      <c r="X969" s="14" t="s">
        <v>1182</v>
      </c>
      <c r="Y969" s="14" t="s">
        <v>1190</v>
      </c>
      <c r="Z969" s="18" t="s">
        <v>3708</v>
      </c>
      <c r="AA969" s="18" t="s">
        <v>3708</v>
      </c>
      <c r="AB969" s="14" t="s">
        <v>2606</v>
      </c>
      <c r="AC969" s="14" t="s">
        <v>2605</v>
      </c>
      <c r="AD969" s="14" t="s">
        <v>2547</v>
      </c>
      <c r="AE969" s="14" t="s">
        <v>2547</v>
      </c>
      <c r="AF969" s="2" t="s">
        <v>2985</v>
      </c>
      <c r="AG969" s="14" t="s">
        <v>712</v>
      </c>
      <c r="AH969" s="14" t="s">
        <v>175</v>
      </c>
      <c r="AI969" s="14"/>
      <c r="AJ969" s="14"/>
      <c r="AK969" s="14"/>
      <c r="AL969" s="14"/>
      <c r="AM969" s="14"/>
    </row>
    <row r="970" spans="1:39" ht="12.75" outlineLevel="1">
      <c r="A970" s="5" t="s">
        <v>898</v>
      </c>
      <c r="B970" s="27" t="s">
        <v>3472</v>
      </c>
      <c r="C970" s="14" t="s">
        <v>2045</v>
      </c>
      <c r="D970" s="2">
        <f>COUNTIF(C:C,C970)</f>
        <v>1</v>
      </c>
      <c r="E970" s="21" t="s">
        <v>2063</v>
      </c>
      <c r="F970" s="14" t="s">
        <v>2063</v>
      </c>
      <c r="G970" s="2" t="s">
        <v>26</v>
      </c>
      <c r="H970" s="28"/>
      <c r="I970" s="2"/>
      <c r="J970" s="5" t="s">
        <v>2052</v>
      </c>
      <c r="K970" s="31">
        <v>40118</v>
      </c>
      <c r="L970" s="31">
        <v>40118</v>
      </c>
      <c r="M970" s="17">
        <v>24</v>
      </c>
      <c r="N970" s="31">
        <v>40847</v>
      </c>
      <c r="O970" s="14" t="s">
        <v>2547</v>
      </c>
      <c r="P970" s="14" t="s">
        <v>2547</v>
      </c>
      <c r="Q970" s="2" t="s">
        <v>785</v>
      </c>
      <c r="R970" s="14">
        <v>0</v>
      </c>
      <c r="S970" s="2" t="s">
        <v>2547</v>
      </c>
      <c r="T970" s="14" t="s">
        <v>2547</v>
      </c>
      <c r="U970" s="31">
        <v>40847</v>
      </c>
      <c r="V970" s="1" t="s">
        <v>2548</v>
      </c>
      <c r="W970" s="2" t="s">
        <v>705</v>
      </c>
      <c r="X970" s="14" t="s">
        <v>1183</v>
      </c>
      <c r="Y970" s="14" t="s">
        <v>1190</v>
      </c>
      <c r="Z970" s="18" t="s">
        <v>3708</v>
      </c>
      <c r="AA970" s="18" t="s">
        <v>3708</v>
      </c>
      <c r="AB970" s="14" t="s">
        <v>2606</v>
      </c>
      <c r="AC970" s="14" t="s">
        <v>2605</v>
      </c>
      <c r="AD970" s="14" t="s">
        <v>2547</v>
      </c>
      <c r="AE970" s="14" t="s">
        <v>2547</v>
      </c>
      <c r="AF970" s="2" t="s">
        <v>2985</v>
      </c>
      <c r="AG970" s="14" t="s">
        <v>712</v>
      </c>
      <c r="AH970" s="14" t="s">
        <v>175</v>
      </c>
      <c r="AI970" s="14"/>
      <c r="AJ970" s="14"/>
      <c r="AK970" s="14"/>
      <c r="AL970" s="14"/>
      <c r="AM970" s="14"/>
    </row>
    <row r="971" spans="1:39" ht="12.75" outlineLevel="1">
      <c r="A971" s="5" t="s">
        <v>898</v>
      </c>
      <c r="B971" s="27" t="s">
        <v>3473</v>
      </c>
      <c r="C971" s="14" t="s">
        <v>2046</v>
      </c>
      <c r="D971" s="2">
        <f>COUNTIF(C:C,C971)</f>
        <v>1</v>
      </c>
      <c r="E971" s="21" t="s">
        <v>2064</v>
      </c>
      <c r="F971" s="14" t="s">
        <v>2064</v>
      </c>
      <c r="G971" s="2" t="s">
        <v>26</v>
      </c>
      <c r="H971" s="28"/>
      <c r="I971" s="2"/>
      <c r="J971" s="5" t="s">
        <v>2052</v>
      </c>
      <c r="K971" s="31">
        <v>40118</v>
      </c>
      <c r="L971" s="31">
        <v>40118</v>
      </c>
      <c r="M971" s="17">
        <v>24</v>
      </c>
      <c r="N971" s="31">
        <v>40847</v>
      </c>
      <c r="O971" s="14" t="s">
        <v>2547</v>
      </c>
      <c r="P971" s="14" t="s">
        <v>2547</v>
      </c>
      <c r="Q971" s="2" t="s">
        <v>785</v>
      </c>
      <c r="R971" s="14">
        <v>0</v>
      </c>
      <c r="S971" s="2" t="s">
        <v>2547</v>
      </c>
      <c r="T971" s="14" t="s">
        <v>2547</v>
      </c>
      <c r="U971" s="31">
        <v>40847</v>
      </c>
      <c r="V971" s="1" t="s">
        <v>2548</v>
      </c>
      <c r="W971" s="2" t="s">
        <v>706</v>
      </c>
      <c r="X971" s="14" t="s">
        <v>1184</v>
      </c>
      <c r="Y971" s="14" t="s">
        <v>1190</v>
      </c>
      <c r="Z971" s="18" t="s">
        <v>3708</v>
      </c>
      <c r="AA971" s="18" t="s">
        <v>3708</v>
      </c>
      <c r="AB971" s="14" t="s">
        <v>2606</v>
      </c>
      <c r="AC971" s="14" t="s">
        <v>2605</v>
      </c>
      <c r="AD971" s="14" t="s">
        <v>2547</v>
      </c>
      <c r="AE971" s="14" t="s">
        <v>2547</v>
      </c>
      <c r="AF971" s="2" t="s">
        <v>2985</v>
      </c>
      <c r="AG971" s="14" t="s">
        <v>712</v>
      </c>
      <c r="AH971" s="14" t="s">
        <v>175</v>
      </c>
      <c r="AI971" s="14"/>
      <c r="AJ971" s="14"/>
      <c r="AK971" s="14"/>
      <c r="AL971" s="14"/>
      <c r="AM971" s="14"/>
    </row>
    <row r="972" spans="1:39" ht="12.75" outlineLevel="1">
      <c r="A972" s="5" t="s">
        <v>898</v>
      </c>
      <c r="B972" s="27" t="s">
        <v>3474</v>
      </c>
      <c r="C972" s="14" t="s">
        <v>2047</v>
      </c>
      <c r="D972" s="2">
        <f>COUNTIF(C:C,C972)</f>
        <v>1</v>
      </c>
      <c r="E972" s="21" t="s">
        <v>2065</v>
      </c>
      <c r="F972" s="14" t="s">
        <v>2065</v>
      </c>
      <c r="G972" s="2" t="s">
        <v>26</v>
      </c>
      <c r="H972" s="28"/>
      <c r="I972" s="2"/>
      <c r="J972" s="5" t="s">
        <v>2052</v>
      </c>
      <c r="K972" s="31">
        <v>40118</v>
      </c>
      <c r="L972" s="31">
        <v>40118</v>
      </c>
      <c r="M972" s="17">
        <v>24</v>
      </c>
      <c r="N972" s="31">
        <v>40847</v>
      </c>
      <c r="O972" s="14" t="s">
        <v>2547</v>
      </c>
      <c r="P972" s="14" t="s">
        <v>2547</v>
      </c>
      <c r="Q972" s="2" t="s">
        <v>785</v>
      </c>
      <c r="R972" s="14">
        <v>0</v>
      </c>
      <c r="S972" s="2" t="s">
        <v>2547</v>
      </c>
      <c r="T972" s="14" t="s">
        <v>2547</v>
      </c>
      <c r="U972" s="31">
        <v>40847</v>
      </c>
      <c r="V972" s="1" t="s">
        <v>2548</v>
      </c>
      <c r="W972" s="2" t="s">
        <v>707</v>
      </c>
      <c r="X972" s="14" t="s">
        <v>1185</v>
      </c>
      <c r="Y972" s="14" t="s">
        <v>1190</v>
      </c>
      <c r="Z972" s="18" t="s">
        <v>3708</v>
      </c>
      <c r="AA972" s="18" t="s">
        <v>3708</v>
      </c>
      <c r="AB972" s="14" t="s">
        <v>2606</v>
      </c>
      <c r="AC972" s="14" t="s">
        <v>2605</v>
      </c>
      <c r="AD972" s="14" t="s">
        <v>2547</v>
      </c>
      <c r="AE972" s="14" t="s">
        <v>2547</v>
      </c>
      <c r="AF972" s="2" t="s">
        <v>2985</v>
      </c>
      <c r="AG972" s="14" t="s">
        <v>712</v>
      </c>
      <c r="AH972" s="14" t="s">
        <v>175</v>
      </c>
      <c r="AI972" s="14"/>
      <c r="AJ972" s="14"/>
      <c r="AK972" s="14"/>
      <c r="AL972" s="14"/>
      <c r="AM972" s="14"/>
    </row>
    <row r="973" spans="1:39" ht="12.75" outlineLevel="1">
      <c r="A973" s="5" t="s">
        <v>898</v>
      </c>
      <c r="B973" s="27" t="s">
        <v>3475</v>
      </c>
      <c r="C973" s="14" t="s">
        <v>2048</v>
      </c>
      <c r="D973" s="2">
        <f>COUNTIF(C:C,C973)</f>
        <v>1</v>
      </c>
      <c r="E973" s="21" t="s">
        <v>2066</v>
      </c>
      <c r="F973" s="14" t="s">
        <v>2066</v>
      </c>
      <c r="G973" s="2" t="s">
        <v>26</v>
      </c>
      <c r="H973" s="28"/>
      <c r="I973" s="2"/>
      <c r="J973" s="5" t="s">
        <v>2053</v>
      </c>
      <c r="K973" s="31">
        <v>40118</v>
      </c>
      <c r="L973" s="31">
        <v>40118</v>
      </c>
      <c r="M973" s="17">
        <v>24</v>
      </c>
      <c r="N973" s="31">
        <v>40878</v>
      </c>
      <c r="O973" s="14" t="s">
        <v>2547</v>
      </c>
      <c r="P973" s="14" t="s">
        <v>2547</v>
      </c>
      <c r="Q973" s="2" t="s">
        <v>785</v>
      </c>
      <c r="R973" s="14">
        <v>0</v>
      </c>
      <c r="S973" s="2" t="s">
        <v>2547</v>
      </c>
      <c r="T973" s="14" t="s">
        <v>2547</v>
      </c>
      <c r="U973" s="31">
        <v>40878</v>
      </c>
      <c r="V973" s="1" t="s">
        <v>2548</v>
      </c>
      <c r="W973" s="2" t="s">
        <v>708</v>
      </c>
      <c r="X973" s="14" t="s">
        <v>1186</v>
      </c>
      <c r="Y973" s="14" t="s">
        <v>1190</v>
      </c>
      <c r="Z973" s="18" t="s">
        <v>3708</v>
      </c>
      <c r="AA973" s="18" t="s">
        <v>3708</v>
      </c>
      <c r="AB973" s="14" t="s">
        <v>2606</v>
      </c>
      <c r="AC973" s="14" t="s">
        <v>2605</v>
      </c>
      <c r="AD973" s="14" t="s">
        <v>2547</v>
      </c>
      <c r="AE973" s="14" t="s">
        <v>2547</v>
      </c>
      <c r="AF973" s="2" t="s">
        <v>2985</v>
      </c>
      <c r="AG973" s="14" t="s">
        <v>712</v>
      </c>
      <c r="AH973" s="14" t="s">
        <v>175</v>
      </c>
      <c r="AI973" s="14"/>
      <c r="AJ973" s="14"/>
      <c r="AK973" s="14"/>
      <c r="AL973" s="14"/>
      <c r="AM973" s="14"/>
    </row>
    <row r="974" spans="1:39" ht="12.75" outlineLevel="1">
      <c r="A974" s="5" t="s">
        <v>898</v>
      </c>
      <c r="B974" s="27" t="s">
        <v>3476</v>
      </c>
      <c r="C974" s="14" t="s">
        <v>2049</v>
      </c>
      <c r="D974" s="2">
        <f>COUNTIF(C:C,C974)</f>
        <v>1</v>
      </c>
      <c r="E974" s="21" t="s">
        <v>2067</v>
      </c>
      <c r="F974" s="14" t="s">
        <v>2067</v>
      </c>
      <c r="G974" s="2" t="s">
        <v>26</v>
      </c>
      <c r="H974" s="28"/>
      <c r="I974" s="2"/>
      <c r="J974" s="5" t="s">
        <v>2053</v>
      </c>
      <c r="K974" s="31">
        <v>40118</v>
      </c>
      <c r="L974" s="31">
        <v>40118</v>
      </c>
      <c r="M974" s="17">
        <v>24</v>
      </c>
      <c r="N974" s="31">
        <v>40878</v>
      </c>
      <c r="O974" s="14" t="s">
        <v>2547</v>
      </c>
      <c r="P974" s="14" t="s">
        <v>2547</v>
      </c>
      <c r="Q974" s="2" t="s">
        <v>785</v>
      </c>
      <c r="R974" s="14">
        <v>0</v>
      </c>
      <c r="S974" s="2" t="s">
        <v>2547</v>
      </c>
      <c r="T974" s="14" t="s">
        <v>2547</v>
      </c>
      <c r="U974" s="31">
        <v>40878</v>
      </c>
      <c r="V974" s="1" t="s">
        <v>2548</v>
      </c>
      <c r="W974" s="2" t="s">
        <v>709</v>
      </c>
      <c r="X974" s="14" t="s">
        <v>1187</v>
      </c>
      <c r="Y974" s="14" t="s">
        <v>1190</v>
      </c>
      <c r="Z974" s="18" t="s">
        <v>3708</v>
      </c>
      <c r="AA974" s="18" t="s">
        <v>3708</v>
      </c>
      <c r="AB974" s="14" t="s">
        <v>2606</v>
      </c>
      <c r="AC974" s="14" t="s">
        <v>2605</v>
      </c>
      <c r="AD974" s="14" t="s">
        <v>2547</v>
      </c>
      <c r="AE974" s="14" t="s">
        <v>2547</v>
      </c>
      <c r="AF974" s="2" t="s">
        <v>2985</v>
      </c>
      <c r="AG974" s="14" t="s">
        <v>712</v>
      </c>
      <c r="AH974" s="14" t="s">
        <v>175</v>
      </c>
      <c r="AI974" s="14"/>
      <c r="AJ974" s="14"/>
      <c r="AK974" s="14"/>
      <c r="AL974" s="14"/>
      <c r="AM974" s="14"/>
    </row>
    <row r="975" spans="1:39" ht="12.75" outlineLevel="1">
      <c r="A975" s="5" t="s">
        <v>898</v>
      </c>
      <c r="B975" s="27" t="s">
        <v>3477</v>
      </c>
      <c r="C975" s="14" t="s">
        <v>2050</v>
      </c>
      <c r="D975" s="2">
        <f>COUNTIF(C:C,C975)</f>
        <v>1</v>
      </c>
      <c r="E975" s="21" t="s">
        <v>2068</v>
      </c>
      <c r="F975" s="14" t="s">
        <v>2068</v>
      </c>
      <c r="G975" s="2" t="s">
        <v>26</v>
      </c>
      <c r="H975" s="28"/>
      <c r="I975" s="2"/>
      <c r="J975" s="5" t="s">
        <v>2053</v>
      </c>
      <c r="K975" s="31">
        <v>40118</v>
      </c>
      <c r="L975" s="31">
        <v>40118</v>
      </c>
      <c r="M975" s="17">
        <v>24</v>
      </c>
      <c r="N975" s="31">
        <v>40878</v>
      </c>
      <c r="O975" s="14" t="s">
        <v>2547</v>
      </c>
      <c r="P975" s="14" t="s">
        <v>2547</v>
      </c>
      <c r="Q975" s="2" t="s">
        <v>785</v>
      </c>
      <c r="R975" s="14">
        <v>0</v>
      </c>
      <c r="S975" s="2" t="s">
        <v>2547</v>
      </c>
      <c r="T975" s="14" t="s">
        <v>2547</v>
      </c>
      <c r="U975" s="31">
        <v>40878</v>
      </c>
      <c r="V975" s="1" t="s">
        <v>2548</v>
      </c>
      <c r="W975" s="2" t="s">
        <v>710</v>
      </c>
      <c r="X975" s="14" t="s">
        <v>1188</v>
      </c>
      <c r="Y975" s="14" t="s">
        <v>1190</v>
      </c>
      <c r="Z975" s="18" t="s">
        <v>3708</v>
      </c>
      <c r="AA975" s="18" t="s">
        <v>3708</v>
      </c>
      <c r="AB975" s="14" t="s">
        <v>2606</v>
      </c>
      <c r="AC975" s="14" t="s">
        <v>2605</v>
      </c>
      <c r="AD975" s="14" t="s">
        <v>2547</v>
      </c>
      <c r="AE975" s="14" t="s">
        <v>2547</v>
      </c>
      <c r="AF975" s="2" t="s">
        <v>2985</v>
      </c>
      <c r="AG975" s="14" t="s">
        <v>712</v>
      </c>
      <c r="AH975" s="14" t="s">
        <v>175</v>
      </c>
      <c r="AI975" s="14"/>
      <c r="AJ975" s="14"/>
      <c r="AK975" s="14"/>
      <c r="AL975" s="14"/>
      <c r="AM975" s="14"/>
    </row>
    <row r="976" spans="1:39" ht="12.75" outlineLevel="1">
      <c r="A976" s="5" t="s">
        <v>898</v>
      </c>
      <c r="B976" s="27" t="s">
        <v>3478</v>
      </c>
      <c r="C976" s="14" t="s">
        <v>2051</v>
      </c>
      <c r="D976" s="2">
        <f>COUNTIF(C:C,C976)</f>
        <v>1</v>
      </c>
      <c r="E976" s="21" t="s">
        <v>2069</v>
      </c>
      <c r="F976" s="14" t="s">
        <v>2069</v>
      </c>
      <c r="G976" s="2" t="s">
        <v>26</v>
      </c>
      <c r="H976" s="28"/>
      <c r="I976" s="2"/>
      <c r="J976" s="5" t="s">
        <v>2053</v>
      </c>
      <c r="K976" s="31">
        <v>40118</v>
      </c>
      <c r="L976" s="31">
        <v>40118</v>
      </c>
      <c r="M976" s="17">
        <v>24</v>
      </c>
      <c r="N976" s="31">
        <v>40878</v>
      </c>
      <c r="O976" s="14" t="s">
        <v>2547</v>
      </c>
      <c r="P976" s="14" t="s">
        <v>2547</v>
      </c>
      <c r="Q976" s="2" t="s">
        <v>785</v>
      </c>
      <c r="R976" s="14">
        <v>0</v>
      </c>
      <c r="S976" s="2" t="s">
        <v>2547</v>
      </c>
      <c r="T976" s="14" t="s">
        <v>2547</v>
      </c>
      <c r="U976" s="31">
        <v>40878</v>
      </c>
      <c r="V976" s="1" t="s">
        <v>2548</v>
      </c>
      <c r="W976" s="2" t="s">
        <v>711</v>
      </c>
      <c r="X976" s="14" t="s">
        <v>1189</v>
      </c>
      <c r="Y976" s="14" t="s">
        <v>1190</v>
      </c>
      <c r="Z976" s="18" t="s">
        <v>3708</v>
      </c>
      <c r="AA976" s="18" t="s">
        <v>3708</v>
      </c>
      <c r="AB976" s="14" t="s">
        <v>2606</v>
      </c>
      <c r="AC976" s="14" t="s">
        <v>2605</v>
      </c>
      <c r="AD976" s="14" t="s">
        <v>2547</v>
      </c>
      <c r="AE976" s="14" t="s">
        <v>2547</v>
      </c>
      <c r="AF976" s="2" t="s">
        <v>2985</v>
      </c>
      <c r="AG976" s="14" t="s">
        <v>712</v>
      </c>
      <c r="AH976" s="14" t="s">
        <v>175</v>
      </c>
      <c r="AI976" s="14"/>
      <c r="AJ976" s="14"/>
      <c r="AK976" s="14"/>
      <c r="AL976" s="14"/>
      <c r="AM976" s="14"/>
    </row>
    <row r="977" spans="1:39" ht="12.75">
      <c r="A977" s="15" t="s">
        <v>3839</v>
      </c>
      <c r="B977" s="27"/>
      <c r="C977" s="14"/>
      <c r="D977" s="14"/>
      <c r="E977" s="21"/>
      <c r="F977" s="14"/>
      <c r="G977" s="17"/>
      <c r="H977" s="17"/>
      <c r="I977" s="14"/>
      <c r="J977" s="15"/>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row>
    <row r="978" spans="1:39" ht="12.75" outlineLevel="1">
      <c r="A978" s="5" t="s">
        <v>898</v>
      </c>
      <c r="B978" s="27" t="s">
        <v>3479</v>
      </c>
      <c r="C978" s="14" t="s">
        <v>3924</v>
      </c>
      <c r="D978" s="2">
        <f>COUNTIF(C:C,C978)</f>
        <v>1</v>
      </c>
      <c r="E978" s="21" t="s">
        <v>3835</v>
      </c>
      <c r="F978" s="14" t="s">
        <v>3844</v>
      </c>
      <c r="G978" s="28" t="s">
        <v>117</v>
      </c>
      <c r="H978" s="17"/>
      <c r="I978" s="14"/>
      <c r="J978" s="5" t="s">
        <v>3840</v>
      </c>
      <c r="K978" s="31">
        <v>39050</v>
      </c>
      <c r="L978" s="31">
        <v>39083</v>
      </c>
      <c r="M978" s="17">
        <v>48</v>
      </c>
      <c r="N978" s="31">
        <v>40543</v>
      </c>
      <c r="O978" s="14" t="s">
        <v>2547</v>
      </c>
      <c r="P978" s="14" t="s">
        <v>2547</v>
      </c>
      <c r="Q978" s="14" t="s">
        <v>785</v>
      </c>
      <c r="R978" s="14">
        <v>0</v>
      </c>
      <c r="S978" s="14" t="s">
        <v>2547</v>
      </c>
      <c r="T978" s="14" t="s">
        <v>2547</v>
      </c>
      <c r="U978" s="31">
        <v>40543</v>
      </c>
      <c r="V978" s="1" t="s">
        <v>2548</v>
      </c>
      <c r="W978" s="16" t="s">
        <v>3845</v>
      </c>
      <c r="X978" s="14" t="s">
        <v>3847</v>
      </c>
      <c r="Y978" s="14" t="s">
        <v>3411</v>
      </c>
      <c r="Z978" s="18" t="s">
        <v>3708</v>
      </c>
      <c r="AA978" s="18" t="s">
        <v>3708</v>
      </c>
      <c r="AB978" s="14" t="s">
        <v>3041</v>
      </c>
      <c r="AC978" s="14" t="s">
        <v>1311</v>
      </c>
      <c r="AD978" s="14" t="s">
        <v>3708</v>
      </c>
      <c r="AE978" s="14" t="s">
        <v>2547</v>
      </c>
      <c r="AF978" s="14" t="s">
        <v>2985</v>
      </c>
      <c r="AG978" s="14" t="s">
        <v>3042</v>
      </c>
      <c r="AH978" s="14" t="s">
        <v>175</v>
      </c>
      <c r="AI978" s="14" t="s">
        <v>2547</v>
      </c>
      <c r="AJ978" s="14"/>
      <c r="AK978" s="14"/>
      <c r="AL978" s="14"/>
      <c r="AM978" s="14"/>
    </row>
    <row r="979" spans="1:39" ht="12.75" outlineLevel="1">
      <c r="A979" s="5" t="s">
        <v>898</v>
      </c>
      <c r="B979" s="27" t="s">
        <v>3480</v>
      </c>
      <c r="C979" s="14" t="s">
        <v>3843</v>
      </c>
      <c r="D979" s="2">
        <f>COUNTIF(C:C,C979)</f>
        <v>1</v>
      </c>
      <c r="E979" s="21" t="s">
        <v>3836</v>
      </c>
      <c r="F979" s="14" t="s">
        <v>3844</v>
      </c>
      <c r="G979" s="28" t="s">
        <v>117</v>
      </c>
      <c r="H979" s="17"/>
      <c r="I979" s="14"/>
      <c r="J979" s="5" t="s">
        <v>3841</v>
      </c>
      <c r="K979" s="31">
        <v>39050</v>
      </c>
      <c r="L979" s="31">
        <v>39083</v>
      </c>
      <c r="M979" s="17">
        <v>48</v>
      </c>
      <c r="N979" s="31">
        <v>40543</v>
      </c>
      <c r="O979" s="14" t="s">
        <v>2547</v>
      </c>
      <c r="P979" s="14" t="s">
        <v>2547</v>
      </c>
      <c r="Q979" s="14" t="s">
        <v>785</v>
      </c>
      <c r="R979" s="14">
        <v>0</v>
      </c>
      <c r="S979" s="14" t="s">
        <v>2547</v>
      </c>
      <c r="T979" s="14" t="s">
        <v>2547</v>
      </c>
      <c r="U979" s="31">
        <v>40543</v>
      </c>
      <c r="V979" s="1" t="s">
        <v>2548</v>
      </c>
      <c r="W979" s="16" t="s">
        <v>3846</v>
      </c>
      <c r="X979" s="14" t="s">
        <v>3848</v>
      </c>
      <c r="Y979" s="14" t="s">
        <v>3411</v>
      </c>
      <c r="Z979" s="18" t="s">
        <v>3708</v>
      </c>
      <c r="AA979" s="18" t="s">
        <v>3708</v>
      </c>
      <c r="AB979" s="14" t="s">
        <v>3041</v>
      </c>
      <c r="AC979" s="14" t="s">
        <v>1311</v>
      </c>
      <c r="AD979" s="14" t="s">
        <v>3708</v>
      </c>
      <c r="AE979" s="14" t="s">
        <v>2547</v>
      </c>
      <c r="AF979" s="14" t="s">
        <v>2985</v>
      </c>
      <c r="AG979" s="14" t="s">
        <v>3042</v>
      </c>
      <c r="AH979" s="14" t="s">
        <v>175</v>
      </c>
      <c r="AI979" s="14" t="s">
        <v>2547</v>
      </c>
      <c r="AJ979" s="14"/>
      <c r="AK979" s="14"/>
      <c r="AL979" s="14"/>
      <c r="AM979" s="14"/>
    </row>
    <row r="980" spans="1:39" ht="12.75" outlineLevel="1">
      <c r="A980" s="5" t="s">
        <v>898</v>
      </c>
      <c r="B980" s="27" t="s">
        <v>3481</v>
      </c>
      <c r="C980" s="14" t="s">
        <v>3353</v>
      </c>
      <c r="D980" s="2">
        <f>COUNTIF(C:C,C980)</f>
        <v>1</v>
      </c>
      <c r="E980" s="21" t="s">
        <v>3836</v>
      </c>
      <c r="F980" s="14" t="s">
        <v>3844</v>
      </c>
      <c r="G980" s="28" t="s">
        <v>117</v>
      </c>
      <c r="H980" s="17"/>
      <c r="I980" s="14"/>
      <c r="J980" s="5" t="s">
        <v>3842</v>
      </c>
      <c r="K980" s="31">
        <v>39050</v>
      </c>
      <c r="L980" s="31">
        <v>39083</v>
      </c>
      <c r="M980" s="17">
        <v>48</v>
      </c>
      <c r="N980" s="31">
        <v>40543</v>
      </c>
      <c r="O980" s="14" t="s">
        <v>2547</v>
      </c>
      <c r="P980" s="14" t="s">
        <v>2547</v>
      </c>
      <c r="Q980" s="14" t="s">
        <v>785</v>
      </c>
      <c r="R980" s="14">
        <v>0</v>
      </c>
      <c r="S980" s="14" t="s">
        <v>2547</v>
      </c>
      <c r="T980" s="14" t="s">
        <v>2547</v>
      </c>
      <c r="U980" s="31">
        <v>40543</v>
      </c>
      <c r="V980" s="1" t="s">
        <v>2548</v>
      </c>
      <c r="W980" s="16" t="s">
        <v>3845</v>
      </c>
      <c r="X980" s="14" t="s">
        <v>3847</v>
      </c>
      <c r="Y980" s="14" t="s">
        <v>3411</v>
      </c>
      <c r="Z980" s="18" t="s">
        <v>3708</v>
      </c>
      <c r="AA980" s="18" t="s">
        <v>3708</v>
      </c>
      <c r="AB980" s="14" t="s">
        <v>3041</v>
      </c>
      <c r="AC980" s="14" t="s">
        <v>1311</v>
      </c>
      <c r="AD980" s="14" t="s">
        <v>3708</v>
      </c>
      <c r="AE980" s="14" t="s">
        <v>2547</v>
      </c>
      <c r="AF980" s="14" t="s">
        <v>2985</v>
      </c>
      <c r="AG980" s="14" t="s">
        <v>3042</v>
      </c>
      <c r="AH980" s="14" t="s">
        <v>175</v>
      </c>
      <c r="AI980" s="14" t="s">
        <v>2547</v>
      </c>
      <c r="AJ980" s="14"/>
      <c r="AK980" s="14"/>
      <c r="AL980" s="14"/>
      <c r="AM980" s="14"/>
    </row>
  </sheetData>
  <autoFilter ref="A1:AM980"/>
  <conditionalFormatting sqref="V900 V919:V920 V887:V889 V869:V885 V861:V867 V843:V859 V832:V838 V978:V65536 V820:V828 V256:V502 V710:V731 V733:V818 V681:V706 W674:W676 V504:V636 V638:V679 V243:V254 V231:V240 V203:V219 V187:V201 V129:V142 V118:V126 V82:V108 V113:V116 V144:V171 V173:V185 V62:V78 V925:V976 V221:V229 V16:V51 V5:V9 V1:V3 V54:V60">
    <cfRule type="cellIs" priority="1" dxfId="0" operator="equal" stopIfTrue="1">
      <formula>"Vervallen"</formula>
    </cfRule>
    <cfRule type="cellIs" priority="2" dxfId="0" operator="equal" stopIfTrue="1">
      <formula>"Opgezegd"</formula>
    </cfRule>
  </conditionalFormatting>
  <printOptions/>
  <pageMargins left="0.75" right="0.75" top="1" bottom="1" header="0.5" footer="0.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ISC Politie, Justitie en Veiligheid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Jonge, de</dc:creator>
  <cp:keywords/>
  <dc:description/>
  <cp:lastModifiedBy>Berends</cp:lastModifiedBy>
  <cp:lastPrinted>2010-01-20T15:37:20Z</cp:lastPrinted>
  <dcterms:created xsi:type="dcterms:W3CDTF">2009-04-22T13:57:22Z</dcterms:created>
  <dcterms:modified xsi:type="dcterms:W3CDTF">2011-01-13T14:59:09Z</dcterms:modified>
  <cp:category/>
  <cp:version/>
  <cp:contentType/>
  <cp:contentStatus/>
</cp:coreProperties>
</file>